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708" activeTab="6"/>
  </bookViews>
  <sheets>
    <sheet name="2016" sheetId="1" r:id="rId1"/>
    <sheet name="2017" sheetId="2" r:id="rId2"/>
    <sheet name="2018" sheetId="3" r:id="rId3"/>
    <sheet name="2019" sheetId="4" r:id="rId4"/>
    <sheet name="2020" sheetId="5" r:id="rId5"/>
    <sheet name="2021" sheetId="6" r:id="rId6"/>
    <sheet name="2022" sheetId="7" r:id="rId7"/>
  </sheets>
  <definedNames>
    <definedName name="_xlnm.Print_Area" localSheetId="0">'2016'!$A$1:$AE$46</definedName>
    <definedName name="_xlnm.Print_Area" localSheetId="6">'2022'!$A$1:$AE$75</definedName>
    <definedName name="_xlnm.Print_Titles" localSheetId="0">'2016'!$1:$6</definedName>
  </definedNames>
  <calcPr fullCalcOnLoad="1"/>
</workbook>
</file>

<file path=xl/sharedStrings.xml><?xml version="1.0" encoding="utf-8"?>
<sst xmlns="http://schemas.openxmlformats.org/spreadsheetml/2006/main" count="2006" uniqueCount="164">
  <si>
    <t>FRECUENCIA</t>
  </si>
  <si>
    <t>FORMULA</t>
  </si>
  <si>
    <t>META</t>
  </si>
  <si>
    <t>RESPONSABLE</t>
  </si>
  <si>
    <t>Rector</t>
  </si>
  <si>
    <t>Anual</t>
  </si>
  <si>
    <t>Por semestre</t>
  </si>
  <si>
    <t>PROCESO</t>
  </si>
  <si>
    <t>GESTION ADMINISTRATIVA Y FINANCIERA</t>
  </si>
  <si>
    <t>Cumplimiento del plan de formación</t>
  </si>
  <si>
    <t>GESTION HUMANA</t>
  </si>
  <si>
    <t>Nivel de satisfacción de los padres de familia con el servicio</t>
  </si>
  <si>
    <t>Nivel de satisfacción de estudiantes con el servicio</t>
  </si>
  <si>
    <t>Valoración de competencias</t>
  </si>
  <si>
    <t>Evaluación del desempeño</t>
  </si>
  <si>
    <t>Semestral</t>
  </si>
  <si>
    <t>Por periodo</t>
  </si>
  <si>
    <t>por periodo</t>
  </si>
  <si>
    <t>Evaluación proveedores (suministros y servicios)</t>
  </si>
  <si>
    <t>Trimestral</t>
  </si>
  <si>
    <t>GESTION DIRECTIVA</t>
  </si>
  <si>
    <t>Evaluación del clima organizacional</t>
  </si>
  <si>
    <t>Coordinadora Académica</t>
  </si>
  <si>
    <t>Coordinadora de convivencia</t>
  </si>
  <si>
    <t>Secretaria Académica</t>
  </si>
  <si>
    <t>Coordinadora Administrativa y Financiera</t>
  </si>
  <si>
    <t>Nivel de satisfacción de las estudiantes   con los otros servicios</t>
  </si>
  <si>
    <t>Promoción Escolar</t>
  </si>
  <si>
    <t>Permanencia Escolar</t>
  </si>
  <si>
    <t>Contador</t>
  </si>
  <si>
    <t>Gestionar oportunamente los recursos para apoyar los procesos institucionales y buscar el mejeoramiento continuo.</t>
  </si>
  <si>
    <t>A +</t>
  </si>
  <si>
    <t>A+</t>
  </si>
  <si>
    <t>Optimizar los resultados académicos en las evaluaciones internas y externas de las estudiantes, a través de una exigencia en términos de calidad en el desarrollo de competencias.
Fortalecer  los procesos de investigación, los proyectos de aula, la lectura crítica y la innovación mediante la apropiación y el uso de las TICs.</t>
  </si>
  <si>
    <t>Fortalecer  desde los procesos pastorales de educación en la fe, la identidad, la experiencia de Dios, la vivencia de los valores del evangelio y el compromiso social.</t>
  </si>
  <si>
    <t>Mantener un equipo docente y administrativo calificado en términos de formación académica y profesional, comprometido con la calidad y un buen ambiente laboral.</t>
  </si>
  <si>
    <t>Satisfacer las necesidades y expectativas de los beneficiarios buscando la permanencia y continuidad.</t>
  </si>
  <si>
    <t>OBJETIVOS DE CALIDAD</t>
  </si>
  <si>
    <t>NIVEL DE CUMPLIMIENTO</t>
  </si>
  <si>
    <t>Bueno</t>
  </si>
  <si>
    <t>Regular</t>
  </si>
  <si>
    <t>Malo</t>
  </si>
  <si>
    <t>Cumplió la meta</t>
  </si>
  <si>
    <t xml:space="preserve">GESTIÓN ACADÉMICA  </t>
  </si>
  <si>
    <t xml:space="preserve">GESTIÓN DE LA COMUNIDAD </t>
  </si>
  <si>
    <t>NOMBRE DEL INDICADOR</t>
  </si>
  <si>
    <t>PROMEDIO ANUAL</t>
  </si>
  <si>
    <t>Versión: 01</t>
  </si>
  <si>
    <t>Vigente desde: 14/02/2017</t>
  </si>
  <si>
    <t>SI</t>
  </si>
  <si>
    <t>NO</t>
  </si>
  <si>
    <t>Comportamiento del proceso</t>
  </si>
  <si>
    <t>EFECTIVIDAD DEL SISTEMA DE GESTIÓN DE LA CALIDAD</t>
  </si>
  <si>
    <t>TOTAL DE INDICADORES</t>
  </si>
  <si>
    <t>Còdigo: PGL-02</t>
  </si>
  <si>
    <t>PROCESO: GESTIÓN DE LA CALIDAD
TABLERO DE INDICADORES</t>
  </si>
  <si>
    <t>Eficacia del Plan de  Desarrollo Institucional</t>
  </si>
  <si>
    <t xml:space="preserve">N° de actividades realizadas
----------------------------------------------- x 100
N° de actividades programadas   </t>
  </si>
  <si>
    <t>MESES - AÑO 2016</t>
  </si>
  <si>
    <t>X</t>
  </si>
  <si>
    <t>RANGOS DE EVALUACIÓN</t>
  </si>
  <si>
    <t>100 - 80%</t>
  </si>
  <si>
    <t>79 - 60%</t>
  </si>
  <si>
    <t>&lt;=59%</t>
  </si>
  <si>
    <t>Número de aspectos con calificaciòn 4 ó 5 
-------------------------------------------------------------x 100
Número total de aspectos evaluados</t>
  </si>
  <si>
    <t>LINEA BASE
2015</t>
  </si>
  <si>
    <t>100 - 70%</t>
  </si>
  <si>
    <t>69 - 50%</t>
  </si>
  <si>
    <t>&lt;=49%</t>
  </si>
  <si>
    <t xml:space="preserve">Nivel de cumplimiento de  la intensidad por asignatura de acuerdo con el plan de estudios </t>
  </si>
  <si>
    <t xml:space="preserve">N° de cursos con porcentaje de cumplimiento mayor o igual a 80%   
------------------------------------------------------------ x 1 00    N° de total de cursos                                         </t>
  </si>
  <si>
    <t>Nivel de cumplimiento de Proyectos Pedagógicos</t>
  </si>
  <si>
    <t xml:space="preserve">N° de actividades pedagógicas realizadas
------------------------------------------------------- x 100
             N° de actividades planeadas                           </t>
  </si>
  <si>
    <t xml:space="preserve">Resultado Académico </t>
  </si>
  <si>
    <t>Nivel de Logro Pruebas Saber 11</t>
  </si>
  <si>
    <t xml:space="preserve">Promedio de los resultados obtenidos para cada una de las pruebas (Lectura critica, Matemáticas, Sociales y Ciencias Ciudadanas; Ciencias naturales e Inglés) y las sub pruebas (Razonamiento cuantitativo y Competencias ciudadanas), analizados en el entorno de Caracterización de planteles de acuerdo a la categoría de clasificación </t>
  </si>
  <si>
    <t>A+ o  A</t>
  </si>
  <si>
    <t>B</t>
  </si>
  <si>
    <t>C o D</t>
  </si>
  <si>
    <t xml:space="preserve">No. de estudiantes que permanecen en la Institución 
---------------------------------------------------------------- x 100
                  N° de estudiantes matriculadas         </t>
  </si>
  <si>
    <t>100 - 90%</t>
  </si>
  <si>
    <t>89 - 60%</t>
  </si>
  <si>
    <t xml:space="preserve">Número de estudiantes promovidas en la Institución 
-------------------------------------------------------------- x 100
               N° de estudiantes matriculadas                             </t>
  </si>
  <si>
    <t>No.</t>
  </si>
  <si>
    <t xml:space="preserve">Nivel de logro en el aspecto formativo  </t>
  </si>
  <si>
    <t xml:space="preserve">No. de estudiantes que aprobaron el aspecto formativo
--------------------------------------------------- x 100
     N° Total de Estudiantes                  </t>
  </si>
  <si>
    <t>Tasa de Situaciones Disciplinarias atendidas en Convivencia</t>
  </si>
  <si>
    <t xml:space="preserve">     Número de situaciones disciplinarias presentadas
--------------------------------------------- x 100
 N° Total de Estudiantes por Sección     </t>
  </si>
  <si>
    <t>Por definir</t>
  </si>
  <si>
    <t>Por Definir</t>
  </si>
  <si>
    <t>No Aplica</t>
  </si>
  <si>
    <t>Está pendiente por definir, porque es un indicador nuevo que se medirá a partir de 2017</t>
  </si>
  <si>
    <t>Valoración del Servicio Social</t>
  </si>
  <si>
    <t>No. de estudiantes que obtuvieron valoración en el servicio social &gt;= al 80%
------------------------------------------------------ x 100
No. de estudiantes que prestan servicio social</t>
  </si>
  <si>
    <t>Nivel de cumplimiento en la Escuela de Padres</t>
  </si>
  <si>
    <t>No de familias que asisten a la Escuela de padres
--------------------------------------------------- x100
No total de Familias de la Institución</t>
  </si>
  <si>
    <t>Se inicia la medición a partir de 2017</t>
  </si>
  <si>
    <t xml:space="preserve">Numero de asignaturas aprobadas mayores o iguales al 80%
----------------------------------------------------- x 100
    N° de Asignaturas             </t>
  </si>
  <si>
    <t>Gestionar oportunamente los recursos para apoyar los procesos institucionales y buscar el mejoramiento continuo.</t>
  </si>
  <si>
    <t xml:space="preserve">Nº de valoraciones &gt;= 4
----------------------------------- x 100
N° de valoraciones realizadas                                       </t>
  </si>
  <si>
    <t xml:space="preserve">Número de Actividades ejecutadas
--------------------------------------------- x 100
Número de Actividades programadas     </t>
  </si>
  <si>
    <t xml:space="preserve">  Nº de valoraciones &gt;= 80%
----------------------------------------- x 100
     N° de valoraciones realizadas                                       </t>
  </si>
  <si>
    <t>Eficacia del Plan Operativo del Sistema de Gestión de Seguridad y Salud en el Trabajo</t>
  </si>
  <si>
    <t xml:space="preserve"> No. de actividad ejecutadas
------------------------------------------------x 100
No. Total de actividades programadas</t>
  </si>
  <si>
    <t>Responsable del proceso</t>
  </si>
  <si>
    <t>Nivel de accidentes en el área estudiantil</t>
  </si>
  <si>
    <t>Sumatoria de accidentes en el periodo 
----------------------------------------------X100
Total empleados</t>
  </si>
  <si>
    <t>0 - 5%</t>
  </si>
  <si>
    <t>6% - 10%</t>
  </si>
  <si>
    <t>&gt;= 11%</t>
  </si>
  <si>
    <t xml:space="preserve">Nivel de ejecución presupuestal de Egresos  </t>
  </si>
  <si>
    <t>Nivel de ejecución presupuestal de Ingresos</t>
  </si>
  <si>
    <t xml:space="preserve"> Presupuesto Ejecutado
---------------------------------------------- x 100
Presupuesto de Egresos definido para el periodo                                        </t>
  </si>
  <si>
    <t xml:space="preserve"> Presupuesto Ejecutado
---------------------------------------------- x 100
Presupuesto de Ingresos definido para el periodo                                        </t>
  </si>
  <si>
    <t>N° de proveedores con calificación mayor o igual a 80% 
---------------------------------------------------------x 100                                                                                                       N° de proveedores evaluados</t>
  </si>
  <si>
    <t>Eficacia del Plan de Mantenimiento</t>
  </si>
  <si>
    <t>Numero de actividades realizadas
----------------------------------------------- x 100
Número de actividades programas</t>
  </si>
  <si>
    <t>GESTIÓN DE CALIDAD</t>
  </si>
  <si>
    <t>Efectividad del Sistema de Gestión de la Calidad</t>
  </si>
  <si>
    <t>Coordinadora de Calidad</t>
  </si>
  <si>
    <t>No disponible</t>
  </si>
  <si>
    <t xml:space="preserve">Número de indicadores de procesos que cumplieron con la meta
----------------------------------------------------------x 100
Número total de indicadores de procesos </t>
  </si>
  <si>
    <t>LINEA BASE
2016</t>
  </si>
  <si>
    <t>MESES - AÑO 2017</t>
  </si>
  <si>
    <t>No aplica</t>
  </si>
  <si>
    <t>x</t>
  </si>
  <si>
    <t>100- 90%</t>
  </si>
  <si>
    <t>0 - 10%</t>
  </si>
  <si>
    <t>11% - 15%</t>
  </si>
  <si>
    <t>&gt;= 16%</t>
  </si>
  <si>
    <t>No se midio para el periodo</t>
  </si>
  <si>
    <t>89 - 70%</t>
  </si>
  <si>
    <t>&lt;=69%</t>
  </si>
  <si>
    <t>MESES - AÑO 2018</t>
  </si>
  <si>
    <t>LINEA BASE
2018</t>
  </si>
  <si>
    <t>100 - 85%</t>
  </si>
  <si>
    <t>84 - 60%</t>
  </si>
  <si>
    <t>Nivel de satisfacción de estudiantes con el servicio docente</t>
  </si>
  <si>
    <t>Nivel de impacto de la Escuela de Padres</t>
  </si>
  <si>
    <t>No de familias que que valoran con bueno y muy bueno
--------------------------------------------------- x100
No total de Familias que asisiten a la E. de P.</t>
  </si>
  <si>
    <t>&gt;36%</t>
  </si>
  <si>
    <t>36-34%</t>
  </si>
  <si>
    <t>&lt;33,9%</t>
  </si>
  <si>
    <t>No. de estudiantes que obtuvieron valoración en el servicio social &gt;= a 4.0
------------------------------------------------------ x 100
No. de estudiantes que prestan servicio social</t>
  </si>
  <si>
    <t>Número de servicios con calificaciòn 4 ó 5 
-------------------------------------------------------------x 100
Número total de servicios evaluados</t>
  </si>
  <si>
    <t>Versión: 02</t>
  </si>
  <si>
    <t>INSTITUCION EDUCATIVA  "SANTA TERESA DE JESUS"  -  IBAGUE                                                                                                                                                       PROCESO: GESTIÓN DE LA CALIDAD
TABLERO DE INDICADORES</t>
  </si>
  <si>
    <t>MESES - AÑO 2019</t>
  </si>
  <si>
    <t>LINEA BASE
2017</t>
  </si>
  <si>
    <t xml:space="preserve"> X</t>
  </si>
  <si>
    <t>100 - 95%</t>
  </si>
  <si>
    <t>94 - 60%</t>
  </si>
  <si>
    <t>95 - 80%</t>
  </si>
  <si>
    <t>8.1%</t>
  </si>
  <si>
    <t>MESES - AÑO 2020</t>
  </si>
  <si>
    <t>LINEA BASE
2019</t>
  </si>
  <si>
    <t>LINEA BASE
2020</t>
  </si>
  <si>
    <t>MESES - AÑO 2021</t>
  </si>
  <si>
    <t>85.25%</t>
  </si>
  <si>
    <t>2.1%</t>
  </si>
  <si>
    <t>93.9%</t>
  </si>
  <si>
    <t>85.71%</t>
  </si>
  <si>
    <t>41.8%</t>
  </si>
  <si>
    <t>MESES - AÑO 2022</t>
  </si>
</sst>
</file>

<file path=xl/styles.xml><?xml version="1.0" encoding="utf-8"?>
<styleSheet xmlns="http://schemas.openxmlformats.org/spreadsheetml/2006/main">
  <numFmts count="6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0.0%"/>
    <numFmt numFmtId="210" formatCode="0.00000000"/>
    <numFmt numFmtId="211" formatCode="0.0"/>
    <numFmt numFmtId="212" formatCode="0.000000000"/>
    <numFmt numFmtId="213" formatCode="_ * #,##0.000_ ;_ * \-#,##0.000_ ;_ * &quot;-&quot;??_ ;_ @_ "/>
    <numFmt numFmtId="214" formatCode="_ * #,##0.0_ ;_ * \-#,##0.0_ ;_ * &quot;-&quot;??_ ;_ @_ "/>
    <numFmt numFmtId="215" formatCode="_ * #,##0_ ;_ * \-#,##0_ ;_ * &quot;-&quot;??_ ;_ @_ "/>
    <numFmt numFmtId="216" formatCode="yyyy\-mm\-dd;@"/>
    <numFmt numFmtId="217" formatCode="0.000%"/>
    <numFmt numFmtId="218" formatCode="#,##0_ ;\-#,##0\ "/>
  </numFmts>
  <fonts count="48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4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12" borderId="10" xfId="0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8" fillId="36" borderId="0" xfId="0" applyFont="1" applyFill="1" applyAlignment="1">
      <alignment/>
    </xf>
    <xf numFmtId="0" fontId="8" fillId="36" borderId="11" xfId="0" applyFont="1" applyFill="1" applyBorder="1" applyAlignment="1">
      <alignment horizontal="center" vertical="center" wrapText="1"/>
    </xf>
    <xf numFmtId="9" fontId="1" fillId="36" borderId="11" xfId="0" applyNumberFormat="1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center" wrapText="1"/>
    </xf>
    <xf numFmtId="9" fontId="8" fillId="36" borderId="11" xfId="0" applyNumberFormat="1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0" fontId="1" fillId="36" borderId="0" xfId="0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36" borderId="0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left" indent="7"/>
    </xf>
    <xf numFmtId="0" fontId="8" fillId="36" borderId="0" xfId="0" applyFont="1" applyFill="1" applyBorder="1" applyAlignment="1">
      <alignment horizontal="center" wrapText="1"/>
    </xf>
    <xf numFmtId="0" fontId="8" fillId="36" borderId="0" xfId="0" applyNumberFormat="1" applyFont="1" applyFill="1" applyBorder="1" applyAlignment="1">
      <alignment horizontal="center"/>
    </xf>
    <xf numFmtId="9" fontId="8" fillId="36" borderId="0" xfId="0" applyNumberFormat="1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vertical="center" wrapText="1"/>
    </xf>
    <xf numFmtId="0" fontId="8" fillId="36" borderId="0" xfId="0" applyFont="1" applyFill="1" applyAlignment="1">
      <alignment horizontal="center"/>
    </xf>
    <xf numFmtId="0" fontId="1" fillId="7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/>
    </xf>
    <xf numFmtId="9" fontId="8" fillId="36" borderId="12" xfId="0" applyNumberFormat="1" applyFont="1" applyFill="1" applyBorder="1" applyAlignment="1">
      <alignment horizontal="center" vertical="center"/>
    </xf>
    <xf numFmtId="0" fontId="1" fillId="12" borderId="13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wrapText="1"/>
    </xf>
    <xf numFmtId="0" fontId="8" fillId="36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9" fontId="8" fillId="34" borderId="12" xfId="55" applyNumberFormat="1" applyFont="1" applyFill="1" applyBorder="1" applyAlignment="1">
      <alignment horizontal="center" vertical="center"/>
    </xf>
    <xf numFmtId="10" fontId="8" fillId="36" borderId="12" xfId="55" applyNumberFormat="1" applyFont="1" applyFill="1" applyBorder="1" applyAlignment="1">
      <alignment horizontal="center" vertical="center"/>
    </xf>
    <xf numFmtId="10" fontId="8" fillId="36" borderId="11" xfId="0" applyNumberFormat="1" applyFont="1" applyFill="1" applyBorder="1" applyAlignment="1">
      <alignment horizontal="center" vertical="center"/>
    </xf>
    <xf numFmtId="9" fontId="8" fillId="33" borderId="11" xfId="55" applyNumberFormat="1" applyFont="1" applyFill="1" applyBorder="1" applyAlignment="1">
      <alignment horizontal="center" vertical="center"/>
    </xf>
    <xf numFmtId="9" fontId="1" fillId="19" borderId="11" xfId="55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209" fontId="8" fillId="36" borderId="11" xfId="0" applyNumberFormat="1" applyFont="1" applyFill="1" applyBorder="1" applyAlignment="1">
      <alignment horizontal="center" vertical="center" wrapText="1"/>
    </xf>
    <xf numFmtId="206" fontId="8" fillId="36" borderId="0" xfId="0" applyNumberFormat="1" applyFont="1" applyFill="1" applyAlignment="1">
      <alignment/>
    </xf>
    <xf numFmtId="9" fontId="8" fillId="38" borderId="11" xfId="0" applyNumberFormat="1" applyFont="1" applyFill="1" applyBorder="1" applyAlignment="1">
      <alignment horizontal="center" vertical="center" wrapText="1"/>
    </xf>
    <xf numFmtId="9" fontId="8" fillId="33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9" fontId="8" fillId="36" borderId="11" xfId="55" applyNumberFormat="1" applyFont="1" applyFill="1" applyBorder="1" applyAlignment="1">
      <alignment horizontal="center" vertical="center"/>
    </xf>
    <xf numFmtId="9" fontId="8" fillId="36" borderId="11" xfId="0" applyNumberFormat="1" applyFont="1" applyFill="1" applyBorder="1" applyAlignment="1">
      <alignment horizontal="center" vertical="center"/>
    </xf>
    <xf numFmtId="209" fontId="8" fillId="36" borderId="11" xfId="0" applyNumberFormat="1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 wrapText="1"/>
    </xf>
    <xf numFmtId="10" fontId="8" fillId="36" borderId="11" xfId="55" applyNumberFormat="1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/>
    </xf>
    <xf numFmtId="9" fontId="8" fillId="36" borderId="12" xfId="55" applyNumberFormat="1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/>
    </xf>
    <xf numFmtId="0" fontId="8" fillId="36" borderId="16" xfId="0" applyFont="1" applyFill="1" applyBorder="1" applyAlignment="1">
      <alignment horizontal="center"/>
    </xf>
    <xf numFmtId="0" fontId="8" fillId="36" borderId="17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 wrapText="1"/>
    </xf>
    <xf numFmtId="9" fontId="1" fillId="19" borderId="18" xfId="55" applyFont="1" applyFill="1" applyBorder="1" applyAlignment="1">
      <alignment horizontal="center" vertical="center" wrapText="1"/>
    </xf>
    <xf numFmtId="9" fontId="8" fillId="36" borderId="18" xfId="55" applyNumberFormat="1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 wrapText="1"/>
    </xf>
    <xf numFmtId="9" fontId="11" fillId="36" borderId="0" xfId="55" applyNumberFormat="1" applyFont="1" applyFill="1" applyBorder="1" applyAlignment="1">
      <alignment/>
    </xf>
    <xf numFmtId="9" fontId="11" fillId="36" borderId="16" xfId="55" applyNumberFormat="1" applyFont="1" applyFill="1" applyBorder="1" applyAlignment="1">
      <alignment/>
    </xf>
    <xf numFmtId="0" fontId="8" fillId="36" borderId="20" xfId="0" applyFont="1" applyFill="1" applyBorder="1" applyAlignment="1">
      <alignment/>
    </xf>
    <xf numFmtId="0" fontId="8" fillId="36" borderId="21" xfId="0" applyFont="1" applyFill="1" applyBorder="1" applyAlignment="1">
      <alignment/>
    </xf>
    <xf numFmtId="0" fontId="8" fillId="36" borderId="21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/>
    </xf>
    <xf numFmtId="9" fontId="8" fillId="36" borderId="21" xfId="55" applyFont="1" applyFill="1" applyBorder="1" applyAlignment="1">
      <alignment/>
    </xf>
    <xf numFmtId="0" fontId="8" fillId="36" borderId="22" xfId="0" applyFont="1" applyFill="1" applyBorder="1" applyAlignment="1">
      <alignment horizontal="center"/>
    </xf>
    <xf numFmtId="209" fontId="8" fillId="36" borderId="11" xfId="0" applyNumberFormat="1" applyFont="1" applyFill="1" applyBorder="1" applyAlignment="1">
      <alignment horizontal="center" vertical="center"/>
    </xf>
    <xf numFmtId="9" fontId="8" fillId="36" borderId="11" xfId="55" applyNumberFormat="1" applyFont="1" applyFill="1" applyBorder="1" applyAlignment="1">
      <alignment horizontal="center" vertical="center"/>
    </xf>
    <xf numFmtId="10" fontId="8" fillId="36" borderId="11" xfId="55" applyNumberFormat="1" applyFont="1" applyFill="1" applyBorder="1" applyAlignment="1">
      <alignment horizontal="center" vertical="center"/>
    </xf>
    <xf numFmtId="9" fontId="8" fillId="36" borderId="12" xfId="55" applyNumberFormat="1" applyFont="1" applyFill="1" applyBorder="1" applyAlignment="1">
      <alignment horizontal="center" vertical="center"/>
    </xf>
    <xf numFmtId="9" fontId="8" fillId="36" borderId="11" xfId="0" applyNumberFormat="1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wrapText="1"/>
    </xf>
    <xf numFmtId="0" fontId="8" fillId="36" borderId="0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 vertical="center" wrapText="1"/>
    </xf>
    <xf numFmtId="9" fontId="8" fillId="36" borderId="12" xfId="55" applyNumberFormat="1" applyFont="1" applyFill="1" applyBorder="1" applyAlignment="1">
      <alignment horizontal="center" vertical="center"/>
    </xf>
    <xf numFmtId="9" fontId="8" fillId="34" borderId="11" xfId="55" applyNumberFormat="1" applyFont="1" applyFill="1" applyBorder="1" applyAlignment="1">
      <alignment horizontal="center" vertical="center"/>
    </xf>
    <xf numFmtId="9" fontId="1" fillId="34" borderId="11" xfId="0" applyNumberFormat="1" applyFont="1" applyFill="1" applyBorder="1" applyAlignment="1">
      <alignment horizontal="center" vertical="center" wrapText="1"/>
    </xf>
    <xf numFmtId="9" fontId="8" fillId="36" borderId="11" xfId="55" applyNumberFormat="1" applyFont="1" applyFill="1" applyBorder="1" applyAlignment="1">
      <alignment horizontal="center" vertical="center"/>
    </xf>
    <xf numFmtId="10" fontId="8" fillId="36" borderId="11" xfId="55" applyNumberFormat="1" applyFont="1" applyFill="1" applyBorder="1" applyAlignment="1">
      <alignment horizontal="center" vertical="center"/>
    </xf>
    <xf numFmtId="9" fontId="8" fillId="36" borderId="11" xfId="0" applyNumberFormat="1" applyFont="1" applyFill="1" applyBorder="1" applyAlignment="1">
      <alignment horizontal="center" vertical="center"/>
    </xf>
    <xf numFmtId="10" fontId="8" fillId="36" borderId="11" xfId="55" applyNumberFormat="1" applyFont="1" applyFill="1" applyBorder="1" applyAlignment="1">
      <alignment horizontal="center" vertical="center"/>
    </xf>
    <xf numFmtId="9" fontId="8" fillId="0" borderId="11" xfId="0" applyNumberFormat="1" applyFont="1" applyFill="1" applyBorder="1" applyAlignment="1">
      <alignment horizontal="center" vertical="center"/>
    </xf>
    <xf numFmtId="10" fontId="8" fillId="36" borderId="11" xfId="55" applyNumberFormat="1" applyFont="1" applyFill="1" applyBorder="1" applyAlignment="1">
      <alignment horizontal="center" vertical="center"/>
    </xf>
    <xf numFmtId="209" fontId="8" fillId="36" borderId="11" xfId="0" applyNumberFormat="1" applyFont="1" applyFill="1" applyBorder="1" applyAlignment="1">
      <alignment horizontal="center" vertical="center"/>
    </xf>
    <xf numFmtId="9" fontId="8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9" fontId="8" fillId="36" borderId="11" xfId="55" applyNumberFormat="1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 wrapText="1"/>
    </xf>
    <xf numFmtId="9" fontId="8" fillId="36" borderId="12" xfId="55" applyNumberFormat="1" applyFont="1" applyFill="1" applyBorder="1" applyAlignment="1">
      <alignment horizontal="center" vertical="center"/>
    </xf>
    <xf numFmtId="9" fontId="8" fillId="0" borderId="12" xfId="55" applyNumberFormat="1" applyFont="1" applyFill="1" applyBorder="1" applyAlignment="1">
      <alignment horizontal="center" vertical="center"/>
    </xf>
    <xf numFmtId="10" fontId="8" fillId="36" borderId="11" xfId="55" applyNumberFormat="1" applyFont="1" applyFill="1" applyBorder="1" applyAlignment="1">
      <alignment horizontal="center" vertical="center"/>
    </xf>
    <xf numFmtId="209" fontId="8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9" fontId="8" fillId="36" borderId="11" xfId="55" applyNumberFormat="1" applyFont="1" applyFill="1" applyBorder="1" applyAlignment="1">
      <alignment horizontal="center" vertical="center"/>
    </xf>
    <xf numFmtId="9" fontId="8" fillId="36" borderId="12" xfId="55" applyNumberFormat="1" applyFont="1" applyFill="1" applyBorder="1" applyAlignment="1">
      <alignment horizontal="center" vertical="center"/>
    </xf>
    <xf numFmtId="9" fontId="8" fillId="0" borderId="11" xfId="55" applyNumberFormat="1" applyFont="1" applyFill="1" applyBorder="1" applyAlignment="1">
      <alignment horizontal="center" vertical="center"/>
    </xf>
    <xf numFmtId="9" fontId="8" fillId="0" borderId="11" xfId="0" applyNumberFormat="1" applyFont="1" applyFill="1" applyBorder="1" applyAlignment="1">
      <alignment horizontal="center" vertical="center" wrapText="1"/>
    </xf>
    <xf numFmtId="209" fontId="8" fillId="36" borderId="11" xfId="0" applyNumberFormat="1" applyFont="1" applyFill="1" applyBorder="1" applyAlignment="1">
      <alignment horizontal="center" vertical="center"/>
    </xf>
    <xf numFmtId="9" fontId="8" fillId="36" borderId="11" xfId="55" applyNumberFormat="1" applyFont="1" applyFill="1" applyBorder="1" applyAlignment="1">
      <alignment horizontal="center" vertical="center"/>
    </xf>
    <xf numFmtId="10" fontId="8" fillId="36" borderId="11" xfId="55" applyNumberFormat="1" applyFont="1" applyFill="1" applyBorder="1" applyAlignment="1">
      <alignment horizontal="center" vertical="center"/>
    </xf>
    <xf numFmtId="9" fontId="8" fillId="36" borderId="12" xfId="55" applyNumberFormat="1" applyFont="1" applyFill="1" applyBorder="1" applyAlignment="1">
      <alignment horizontal="center" vertical="center"/>
    </xf>
    <xf numFmtId="9" fontId="8" fillId="36" borderId="11" xfId="0" applyNumberFormat="1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wrapText="1"/>
    </xf>
    <xf numFmtId="0" fontId="8" fillId="36" borderId="0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 vertical="center" wrapText="1"/>
    </xf>
    <xf numFmtId="209" fontId="8" fillId="36" borderId="11" xfId="0" applyNumberFormat="1" applyFont="1" applyFill="1" applyBorder="1" applyAlignment="1">
      <alignment horizontal="center" vertical="center"/>
    </xf>
    <xf numFmtId="10" fontId="8" fillId="36" borderId="11" xfId="55" applyNumberFormat="1" applyFont="1" applyFill="1" applyBorder="1" applyAlignment="1">
      <alignment horizontal="center" vertical="center"/>
    </xf>
    <xf numFmtId="209" fontId="8" fillId="36" borderId="11" xfId="55" applyNumberFormat="1" applyFont="1" applyFill="1" applyBorder="1" applyAlignment="1">
      <alignment horizontal="center" vertical="center"/>
    </xf>
    <xf numFmtId="10" fontId="8" fillId="36" borderId="11" xfId="55" applyNumberFormat="1" applyFont="1" applyFill="1" applyBorder="1" applyAlignment="1">
      <alignment horizontal="center" vertical="center"/>
    </xf>
    <xf numFmtId="209" fontId="8" fillId="36" borderId="11" xfId="0" applyNumberFormat="1" applyFont="1" applyFill="1" applyBorder="1" applyAlignment="1">
      <alignment horizontal="center" vertical="center"/>
    </xf>
    <xf numFmtId="9" fontId="8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9" fontId="8" fillId="36" borderId="11" xfId="55" applyNumberFormat="1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 wrapText="1"/>
    </xf>
    <xf numFmtId="9" fontId="8" fillId="36" borderId="12" xfId="55" applyNumberFormat="1" applyFont="1" applyFill="1" applyBorder="1" applyAlignment="1">
      <alignment horizontal="center" vertical="center"/>
    </xf>
    <xf numFmtId="209" fontId="8" fillId="36" borderId="11" xfId="55" applyNumberFormat="1" applyFont="1" applyFill="1" applyBorder="1" applyAlignment="1">
      <alignment horizontal="center" vertical="center"/>
    </xf>
    <xf numFmtId="209" fontId="8" fillId="0" borderId="11" xfId="0" applyNumberFormat="1" applyFont="1" applyFill="1" applyBorder="1" applyAlignment="1">
      <alignment horizontal="center" vertical="center" wrapText="1"/>
    </xf>
    <xf numFmtId="9" fontId="8" fillId="36" borderId="11" xfId="55" applyNumberFormat="1" applyFont="1" applyFill="1" applyBorder="1" applyAlignment="1">
      <alignment horizontal="center" vertical="center"/>
    </xf>
    <xf numFmtId="10" fontId="8" fillId="36" borderId="11" xfId="55" applyNumberFormat="1" applyFont="1" applyFill="1" applyBorder="1" applyAlignment="1">
      <alignment horizontal="center" vertical="center"/>
    </xf>
    <xf numFmtId="9" fontId="1" fillId="33" borderId="11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Fill="1" applyBorder="1" applyAlignment="1">
      <alignment horizontal="center" vertical="center" wrapText="1"/>
    </xf>
    <xf numFmtId="9" fontId="1" fillId="39" borderId="11" xfId="0" applyNumberFormat="1" applyFont="1" applyFill="1" applyBorder="1" applyAlignment="1">
      <alignment horizontal="center" vertical="center" wrapText="1"/>
    </xf>
    <xf numFmtId="9" fontId="47" fillId="36" borderId="11" xfId="55" applyNumberFormat="1" applyFont="1" applyFill="1" applyBorder="1" applyAlignment="1">
      <alignment horizontal="center" vertical="center"/>
    </xf>
    <xf numFmtId="9" fontId="11" fillId="36" borderId="0" xfId="0" applyNumberFormat="1" applyFont="1" applyFill="1" applyBorder="1" applyAlignment="1">
      <alignment horizontal="center"/>
    </xf>
    <xf numFmtId="10" fontId="8" fillId="36" borderId="11" xfId="55" applyNumberFormat="1" applyFont="1" applyFill="1" applyBorder="1" applyAlignment="1">
      <alignment horizontal="center" vertical="center"/>
    </xf>
    <xf numFmtId="9" fontId="8" fillId="36" borderId="11" xfId="55" applyNumberFormat="1" applyFont="1" applyFill="1" applyBorder="1" applyAlignment="1">
      <alignment horizontal="center" vertical="center"/>
    </xf>
    <xf numFmtId="9" fontId="8" fillId="36" borderId="11" xfId="55" applyNumberFormat="1" applyFont="1" applyFill="1" applyBorder="1" applyAlignment="1">
      <alignment horizontal="center" vertical="center"/>
    </xf>
    <xf numFmtId="10" fontId="8" fillId="36" borderId="11" xfId="55" applyNumberFormat="1" applyFont="1" applyFill="1" applyBorder="1" applyAlignment="1">
      <alignment horizontal="center" vertical="center"/>
    </xf>
    <xf numFmtId="9" fontId="8" fillId="36" borderId="12" xfId="55" applyNumberFormat="1" applyFont="1" applyFill="1" applyBorder="1" applyAlignment="1">
      <alignment horizontal="center" vertical="center"/>
    </xf>
    <xf numFmtId="10" fontId="8" fillId="36" borderId="11" xfId="55" applyNumberFormat="1" applyFont="1" applyFill="1" applyBorder="1" applyAlignment="1">
      <alignment horizontal="center" vertical="center"/>
    </xf>
    <xf numFmtId="9" fontId="8" fillId="36" borderId="11" xfId="55" applyNumberFormat="1" applyFont="1" applyFill="1" applyBorder="1" applyAlignment="1">
      <alignment horizontal="center" vertical="center"/>
    </xf>
    <xf numFmtId="209" fontId="8" fillId="36" borderId="11" xfId="0" applyNumberFormat="1" applyFont="1" applyFill="1" applyBorder="1" applyAlignment="1">
      <alignment horizontal="center" vertical="center"/>
    </xf>
    <xf numFmtId="9" fontId="8" fillId="36" borderId="11" xfId="55" applyNumberFormat="1" applyFont="1" applyFill="1" applyBorder="1" applyAlignment="1">
      <alignment horizontal="center" vertical="center"/>
    </xf>
    <xf numFmtId="10" fontId="8" fillId="36" borderId="11" xfId="55" applyNumberFormat="1" applyFont="1" applyFill="1" applyBorder="1" applyAlignment="1">
      <alignment horizontal="center" vertical="center"/>
    </xf>
    <xf numFmtId="209" fontId="8" fillId="36" borderId="11" xfId="55" applyNumberFormat="1" applyFont="1" applyFill="1" applyBorder="1" applyAlignment="1">
      <alignment horizontal="center" vertical="center"/>
    </xf>
    <xf numFmtId="9" fontId="8" fillId="36" borderId="12" xfId="55" applyNumberFormat="1" applyFont="1" applyFill="1" applyBorder="1" applyAlignment="1">
      <alignment horizontal="center" vertical="center"/>
    </xf>
    <xf numFmtId="9" fontId="8" fillId="36" borderId="11" xfId="0" applyNumberFormat="1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wrapText="1"/>
    </xf>
    <xf numFmtId="0" fontId="8" fillId="36" borderId="0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 vertical="center" wrapText="1"/>
    </xf>
    <xf numFmtId="9" fontId="8" fillId="36" borderId="11" xfId="55" applyNumberFormat="1" applyFont="1" applyFill="1" applyBorder="1" applyAlignment="1">
      <alignment horizontal="center" vertical="center"/>
    </xf>
    <xf numFmtId="209" fontId="8" fillId="36" borderId="11" xfId="0" applyNumberFormat="1" applyFont="1" applyFill="1" applyBorder="1" applyAlignment="1">
      <alignment horizontal="center" vertical="center"/>
    </xf>
    <xf numFmtId="10" fontId="8" fillId="36" borderId="11" xfId="55" applyNumberFormat="1" applyFont="1" applyFill="1" applyBorder="1" applyAlignment="1">
      <alignment horizontal="center" vertical="center"/>
    </xf>
    <xf numFmtId="209" fontId="8" fillId="36" borderId="11" xfId="0" applyNumberFormat="1" applyFont="1" applyFill="1" applyBorder="1" applyAlignment="1">
      <alignment horizontal="center" vertical="center"/>
    </xf>
    <xf numFmtId="9" fontId="8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9" fontId="8" fillId="36" borderId="11" xfId="55" applyNumberFormat="1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/>
    </xf>
    <xf numFmtId="9" fontId="8" fillId="36" borderId="12" xfId="55" applyNumberFormat="1" applyFont="1" applyFill="1" applyBorder="1" applyAlignment="1">
      <alignment horizontal="center" vertical="center"/>
    </xf>
    <xf numFmtId="209" fontId="8" fillId="36" borderId="11" xfId="55" applyNumberFormat="1" applyFont="1" applyFill="1" applyBorder="1" applyAlignment="1">
      <alignment horizontal="center" vertical="center"/>
    </xf>
    <xf numFmtId="209" fontId="8" fillId="36" borderId="11" xfId="0" applyNumberFormat="1" applyFont="1" applyFill="1" applyBorder="1" applyAlignment="1">
      <alignment horizontal="center" vertical="center"/>
    </xf>
    <xf numFmtId="10" fontId="8" fillId="36" borderId="11" xfId="55" applyNumberFormat="1" applyFont="1" applyFill="1" applyBorder="1" applyAlignment="1">
      <alignment horizontal="center" vertical="center"/>
    </xf>
    <xf numFmtId="10" fontId="8" fillId="36" borderId="11" xfId="55" applyNumberFormat="1" applyFont="1" applyFill="1" applyBorder="1" applyAlignment="1">
      <alignment horizontal="center" vertical="center"/>
    </xf>
    <xf numFmtId="10" fontId="8" fillId="36" borderId="11" xfId="55" applyNumberFormat="1" applyFont="1" applyFill="1" applyBorder="1" applyAlignment="1">
      <alignment horizontal="center" vertical="center"/>
    </xf>
    <xf numFmtId="209" fontId="8" fillId="36" borderId="11" xfId="0" applyNumberFormat="1" applyFont="1" applyFill="1" applyBorder="1" applyAlignment="1">
      <alignment horizontal="center" vertical="center"/>
    </xf>
    <xf numFmtId="9" fontId="8" fillId="36" borderId="11" xfId="0" applyNumberFormat="1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right" vertical="center" wrapText="1"/>
    </xf>
    <xf numFmtId="0" fontId="1" fillId="37" borderId="24" xfId="0" applyFont="1" applyFill="1" applyBorder="1" applyAlignment="1">
      <alignment horizontal="right" vertical="center" wrapText="1"/>
    </xf>
    <xf numFmtId="0" fontId="1" fillId="37" borderId="25" xfId="0" applyFont="1" applyFill="1" applyBorder="1" applyAlignment="1">
      <alignment horizontal="right" vertical="center" wrapText="1"/>
    </xf>
    <xf numFmtId="9" fontId="8" fillId="36" borderId="26" xfId="55" applyNumberFormat="1" applyFont="1" applyFill="1" applyBorder="1" applyAlignment="1">
      <alignment horizontal="center" vertical="center"/>
    </xf>
    <xf numFmtId="9" fontId="8" fillId="36" borderId="24" xfId="55" applyNumberFormat="1" applyFont="1" applyFill="1" applyBorder="1" applyAlignment="1">
      <alignment horizontal="center" vertical="center"/>
    </xf>
    <xf numFmtId="9" fontId="8" fillId="36" borderId="25" xfId="55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0" fontId="1" fillId="36" borderId="27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wrapText="1"/>
    </xf>
    <xf numFmtId="0" fontId="1" fillId="7" borderId="28" xfId="0" applyFont="1" applyFill="1" applyBorder="1" applyAlignment="1">
      <alignment horizontal="center" wrapText="1"/>
    </xf>
    <xf numFmtId="0" fontId="1" fillId="12" borderId="29" xfId="0" applyFont="1" applyFill="1" applyBorder="1" applyAlignment="1">
      <alignment horizontal="center" vertical="center" wrapText="1"/>
    </xf>
    <xf numFmtId="0" fontId="1" fillId="12" borderId="30" xfId="0" applyFont="1" applyFill="1" applyBorder="1" applyAlignment="1">
      <alignment horizontal="center" vertical="center" wrapText="1"/>
    </xf>
    <xf numFmtId="9" fontId="8" fillId="36" borderId="11" xfId="55" applyNumberFormat="1" applyFont="1" applyFill="1" applyBorder="1" applyAlignment="1">
      <alignment horizontal="center" vertical="center"/>
    </xf>
    <xf numFmtId="0" fontId="1" fillId="12" borderId="31" xfId="0" applyFont="1" applyFill="1" applyBorder="1" applyAlignment="1">
      <alignment horizontal="center" vertical="center"/>
    </xf>
    <xf numFmtId="0" fontId="1" fillId="12" borderId="32" xfId="0" applyFont="1" applyFill="1" applyBorder="1" applyAlignment="1">
      <alignment horizontal="center" vertical="center"/>
    </xf>
    <xf numFmtId="0" fontId="1" fillId="12" borderId="33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right" vertical="center" wrapText="1"/>
    </xf>
    <xf numFmtId="0" fontId="6" fillId="7" borderId="35" xfId="0" applyFont="1" applyFill="1" applyBorder="1" applyAlignment="1">
      <alignment horizontal="right" vertical="center" wrapText="1"/>
    </xf>
    <xf numFmtId="0" fontId="6" fillId="7" borderId="36" xfId="0" applyFont="1" applyFill="1" applyBorder="1" applyAlignment="1">
      <alignment horizontal="right" vertical="center" wrapText="1"/>
    </xf>
    <xf numFmtId="0" fontId="6" fillId="7" borderId="37" xfId="0" applyFont="1" applyFill="1" applyBorder="1" applyAlignment="1">
      <alignment horizontal="right" vertical="center" wrapText="1"/>
    </xf>
    <xf numFmtId="0" fontId="6" fillId="7" borderId="38" xfId="0" applyFont="1" applyFill="1" applyBorder="1" applyAlignment="1">
      <alignment horizontal="right" vertical="center" wrapText="1"/>
    </xf>
    <xf numFmtId="0" fontId="6" fillId="7" borderId="39" xfId="0" applyFont="1" applyFill="1" applyBorder="1" applyAlignment="1">
      <alignment horizontal="right" vertical="center" wrapText="1"/>
    </xf>
    <xf numFmtId="0" fontId="5" fillId="7" borderId="34" xfId="0" applyFont="1" applyFill="1" applyBorder="1" applyAlignment="1">
      <alignment horizontal="right" vertical="center" wrapText="1"/>
    </xf>
    <xf numFmtId="0" fontId="5" fillId="7" borderId="35" xfId="0" applyFont="1" applyFill="1" applyBorder="1" applyAlignment="1">
      <alignment horizontal="right" vertical="center" wrapText="1"/>
    </xf>
    <xf numFmtId="0" fontId="5" fillId="7" borderId="36" xfId="0" applyFont="1" applyFill="1" applyBorder="1" applyAlignment="1">
      <alignment horizontal="right" vertical="center" wrapText="1"/>
    </xf>
    <xf numFmtId="0" fontId="5" fillId="7" borderId="37" xfId="0" applyFont="1" applyFill="1" applyBorder="1" applyAlignment="1">
      <alignment horizontal="right" vertical="center" wrapText="1"/>
    </xf>
    <xf numFmtId="0" fontId="5" fillId="7" borderId="38" xfId="0" applyFont="1" applyFill="1" applyBorder="1" applyAlignment="1">
      <alignment horizontal="right" vertical="center" wrapText="1"/>
    </xf>
    <xf numFmtId="0" fontId="5" fillId="7" borderId="39" xfId="0" applyFont="1" applyFill="1" applyBorder="1" applyAlignment="1">
      <alignment horizontal="right" vertical="center" wrapText="1"/>
    </xf>
    <xf numFmtId="0" fontId="1" fillId="12" borderId="40" xfId="0" applyFont="1" applyFill="1" applyBorder="1" applyAlignment="1">
      <alignment horizontal="center" vertical="center" wrapText="1"/>
    </xf>
    <xf numFmtId="0" fontId="1" fillId="12" borderId="41" xfId="0" applyFont="1" applyFill="1" applyBorder="1" applyAlignment="1">
      <alignment horizontal="center" vertical="center" wrapText="1"/>
    </xf>
    <xf numFmtId="0" fontId="9" fillId="36" borderId="29" xfId="0" applyFont="1" applyFill="1" applyBorder="1" applyAlignment="1">
      <alignment horizontal="center" vertical="center"/>
    </xf>
    <xf numFmtId="0" fontId="9" fillId="36" borderId="30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9" fillId="36" borderId="18" xfId="0" applyFont="1" applyFill="1" applyBorder="1" applyAlignment="1">
      <alignment horizontal="center" vertical="center"/>
    </xf>
    <xf numFmtId="0" fontId="11" fillId="36" borderId="35" xfId="0" applyFont="1" applyFill="1" applyBorder="1" applyAlignment="1">
      <alignment horizontal="center"/>
    </xf>
    <xf numFmtId="9" fontId="8" fillId="38" borderId="26" xfId="0" applyNumberFormat="1" applyFont="1" applyFill="1" applyBorder="1" applyAlignment="1">
      <alignment horizontal="center" vertical="center" wrapText="1"/>
    </xf>
    <xf numFmtId="9" fontId="8" fillId="38" borderId="24" xfId="0" applyNumberFormat="1" applyFont="1" applyFill="1" applyBorder="1" applyAlignment="1">
      <alignment horizontal="center" vertical="center" wrapText="1"/>
    </xf>
    <xf numFmtId="9" fontId="8" fillId="38" borderId="25" xfId="0" applyNumberFormat="1" applyFont="1" applyFill="1" applyBorder="1" applyAlignment="1">
      <alignment horizontal="center" vertical="center" wrapText="1"/>
    </xf>
    <xf numFmtId="9" fontId="8" fillId="36" borderId="26" xfId="0" applyNumberFormat="1" applyFont="1" applyFill="1" applyBorder="1" applyAlignment="1">
      <alignment horizontal="center" vertical="center"/>
    </xf>
    <xf numFmtId="9" fontId="8" fillId="36" borderId="24" xfId="0" applyNumberFormat="1" applyFont="1" applyFill="1" applyBorder="1" applyAlignment="1">
      <alignment horizontal="center" vertical="center"/>
    </xf>
    <xf numFmtId="9" fontId="8" fillId="36" borderId="25" xfId="0" applyNumberFormat="1" applyFont="1" applyFill="1" applyBorder="1" applyAlignment="1">
      <alignment horizontal="center" vertical="center"/>
    </xf>
    <xf numFmtId="0" fontId="12" fillId="12" borderId="40" xfId="0" applyFont="1" applyFill="1" applyBorder="1" applyAlignment="1">
      <alignment horizontal="center" vertical="center"/>
    </xf>
    <xf numFmtId="0" fontId="12" fillId="12" borderId="41" xfId="0" applyFont="1" applyFill="1" applyBorder="1" applyAlignment="1">
      <alignment horizontal="center" vertical="center"/>
    </xf>
    <xf numFmtId="0" fontId="7" fillId="36" borderId="42" xfId="0" applyFont="1" applyFill="1" applyBorder="1" applyAlignment="1">
      <alignment horizontal="center" vertical="center"/>
    </xf>
    <xf numFmtId="0" fontId="7" fillId="36" borderId="27" xfId="0" applyFont="1" applyFill="1" applyBorder="1" applyAlignment="1">
      <alignment horizontal="center" vertical="center"/>
    </xf>
    <xf numFmtId="0" fontId="1" fillId="36" borderId="28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/>
    </xf>
    <xf numFmtId="0" fontId="1" fillId="12" borderId="40" xfId="0" applyFont="1" applyFill="1" applyBorder="1" applyAlignment="1">
      <alignment horizontal="center" vertical="center"/>
    </xf>
    <xf numFmtId="0" fontId="1" fillId="12" borderId="41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wrapText="1"/>
    </xf>
    <xf numFmtId="0" fontId="5" fillId="7" borderId="43" xfId="0" applyFont="1" applyFill="1" applyBorder="1" applyAlignment="1">
      <alignment horizontal="right" vertical="center" wrapText="1"/>
    </xf>
    <xf numFmtId="0" fontId="5" fillId="7" borderId="44" xfId="0" applyFont="1" applyFill="1" applyBorder="1" applyAlignment="1">
      <alignment horizontal="right" vertical="center" wrapText="1"/>
    </xf>
    <xf numFmtId="209" fontId="8" fillId="36" borderId="26" xfId="0" applyNumberFormat="1" applyFont="1" applyFill="1" applyBorder="1" applyAlignment="1">
      <alignment horizontal="center" vertical="center"/>
    </xf>
    <xf numFmtId="209" fontId="8" fillId="36" borderId="24" xfId="0" applyNumberFormat="1" applyFont="1" applyFill="1" applyBorder="1" applyAlignment="1">
      <alignment horizontal="center" vertical="center"/>
    </xf>
    <xf numFmtId="209" fontId="8" fillId="36" borderId="25" xfId="0" applyNumberFormat="1" applyFont="1" applyFill="1" applyBorder="1" applyAlignment="1">
      <alignment horizontal="center" vertical="center"/>
    </xf>
    <xf numFmtId="0" fontId="1" fillId="12" borderId="45" xfId="0" applyFont="1" applyFill="1" applyBorder="1" applyAlignment="1">
      <alignment horizontal="center" vertical="center"/>
    </xf>
    <xf numFmtId="0" fontId="1" fillId="12" borderId="46" xfId="0" applyFont="1" applyFill="1" applyBorder="1" applyAlignment="1">
      <alignment horizontal="center" vertical="center"/>
    </xf>
    <xf numFmtId="9" fontId="8" fillId="36" borderId="12" xfId="55" applyNumberFormat="1" applyFont="1" applyFill="1" applyBorder="1" applyAlignment="1">
      <alignment horizontal="center" vertical="center"/>
    </xf>
    <xf numFmtId="0" fontId="1" fillId="12" borderId="47" xfId="0" applyFont="1" applyFill="1" applyBorder="1" applyAlignment="1">
      <alignment horizontal="center" vertical="center" wrapText="1"/>
    </xf>
    <xf numFmtId="0" fontId="1" fillId="12" borderId="48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1" fillId="36" borderId="49" xfId="0" applyFont="1" applyFill="1" applyBorder="1" applyAlignment="1">
      <alignment horizontal="center" vertical="center" wrapText="1"/>
    </xf>
    <xf numFmtId="0" fontId="1" fillId="36" borderId="50" xfId="0" applyFont="1" applyFill="1" applyBorder="1" applyAlignment="1">
      <alignment horizontal="center" vertical="center" wrapText="1"/>
    </xf>
    <xf numFmtId="0" fontId="1" fillId="36" borderId="51" xfId="0" applyFont="1" applyFill="1" applyBorder="1" applyAlignment="1">
      <alignment horizontal="center" vertical="center" wrapText="1"/>
    </xf>
    <xf numFmtId="209" fontId="8" fillId="36" borderId="11" xfId="55" applyNumberFormat="1" applyFont="1" applyFill="1" applyBorder="1" applyAlignment="1">
      <alignment horizontal="center" vertical="center"/>
    </xf>
    <xf numFmtId="0" fontId="10" fillId="36" borderId="52" xfId="0" applyFont="1" applyFill="1" applyBorder="1" applyAlignment="1">
      <alignment horizontal="center" vertical="center" wrapText="1"/>
    </xf>
    <xf numFmtId="0" fontId="10" fillId="36" borderId="53" xfId="0" applyFont="1" applyFill="1" applyBorder="1" applyAlignment="1">
      <alignment horizontal="center" vertical="center" wrapText="1"/>
    </xf>
    <xf numFmtId="0" fontId="10" fillId="36" borderId="54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37" xfId="0" applyFont="1" applyFill="1" applyBorder="1" applyAlignment="1">
      <alignment horizontal="center" vertical="center" wrapText="1"/>
    </xf>
    <xf numFmtId="0" fontId="10" fillId="36" borderId="38" xfId="0" applyFont="1" applyFill="1" applyBorder="1" applyAlignment="1">
      <alignment horizontal="center" vertical="center" wrapText="1"/>
    </xf>
    <xf numFmtId="0" fontId="10" fillId="36" borderId="55" xfId="0" applyFont="1" applyFill="1" applyBorder="1" applyAlignment="1">
      <alignment horizontal="center" vertical="center" wrapText="1"/>
    </xf>
    <xf numFmtId="0" fontId="10" fillId="36" borderId="56" xfId="0" applyFont="1" applyFill="1" applyBorder="1" applyAlignment="1">
      <alignment horizontal="center" vertical="center" wrapText="1"/>
    </xf>
    <xf numFmtId="0" fontId="10" fillId="36" borderId="39" xfId="0" applyFont="1" applyFill="1" applyBorder="1" applyAlignment="1">
      <alignment horizontal="center" vertical="center" wrapText="1"/>
    </xf>
    <xf numFmtId="0" fontId="1" fillId="12" borderId="31" xfId="0" applyFont="1" applyFill="1" applyBorder="1" applyAlignment="1">
      <alignment horizontal="center" vertical="center" wrapText="1"/>
    </xf>
    <xf numFmtId="0" fontId="1" fillId="12" borderId="32" xfId="0" applyFont="1" applyFill="1" applyBorder="1" applyAlignment="1">
      <alignment horizontal="center" vertical="center" wrapText="1"/>
    </xf>
    <xf numFmtId="0" fontId="1" fillId="12" borderId="33" xfId="0" applyFont="1" applyFill="1" applyBorder="1" applyAlignment="1">
      <alignment horizontal="center" vertical="center" wrapText="1"/>
    </xf>
    <xf numFmtId="10" fontId="8" fillId="36" borderId="26" xfId="55" applyNumberFormat="1" applyFont="1" applyFill="1" applyBorder="1" applyAlignment="1">
      <alignment horizontal="center" vertical="center"/>
    </xf>
    <xf numFmtId="10" fontId="8" fillId="36" borderId="24" xfId="55" applyNumberFormat="1" applyFont="1" applyFill="1" applyBorder="1" applyAlignment="1">
      <alignment horizontal="center" vertical="center"/>
    </xf>
    <xf numFmtId="10" fontId="8" fillId="36" borderId="25" xfId="55" applyNumberFormat="1" applyFont="1" applyFill="1" applyBorder="1" applyAlignment="1">
      <alignment horizontal="center" vertical="center"/>
    </xf>
    <xf numFmtId="209" fontId="47" fillId="36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pcmaria\Documents\documentos\Cartas y Circ\escudo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Users\pcmaria\Documents\documentos\Cartas y Circ\escudo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Users\pcmaria\Documents\documentos\Cartas y Circ\escudo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Users\pcmaria\Documents\documentos\Cartas y Circ\escudo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Users\pcmaria\Documents\documentos\Cartas y Circ\escudo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Users\pcmaria\Documents\documentos\Cartas y Circ\escudo.gi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Users\pcmaria\Documents\documentos\Cartas y Circ\escud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66675</xdr:rowOff>
    </xdr:from>
    <xdr:to>
      <xdr:col>0</xdr:col>
      <xdr:colOff>1066800</xdr:colOff>
      <xdr:row>2</xdr:row>
      <xdr:rowOff>171450</xdr:rowOff>
    </xdr:to>
    <xdr:pic>
      <xdr:nvPicPr>
        <xdr:cNvPr id="1" name="Imagen 3" descr="Descripción: escudo.gif"/>
        <xdr:cNvPicPr preferRelativeResize="1">
          <a:picLocks noChangeAspect="1"/>
        </xdr:cNvPicPr>
      </xdr:nvPicPr>
      <xdr:blipFill>
        <a:blip r:link="rId1"/>
        <a:srcRect l="3504" t="2310" r="8728" b="12512"/>
        <a:stretch>
          <a:fillRect/>
        </a:stretch>
      </xdr:blipFill>
      <xdr:spPr>
        <a:xfrm>
          <a:off x="371475" y="66675"/>
          <a:ext cx="695325" cy="6381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104775</xdr:rowOff>
    </xdr:from>
    <xdr:to>
      <xdr:col>0</xdr:col>
      <xdr:colOff>1133475</xdr:colOff>
      <xdr:row>3</xdr:row>
      <xdr:rowOff>66675</xdr:rowOff>
    </xdr:to>
    <xdr:pic>
      <xdr:nvPicPr>
        <xdr:cNvPr id="1" name="Imagen 3" descr="Descripción: escudo.gif"/>
        <xdr:cNvPicPr preferRelativeResize="1">
          <a:picLocks noChangeAspect="1"/>
        </xdr:cNvPicPr>
      </xdr:nvPicPr>
      <xdr:blipFill>
        <a:blip r:link="rId1"/>
        <a:srcRect l="3504" t="2310" r="8728" b="12512"/>
        <a:stretch>
          <a:fillRect/>
        </a:stretch>
      </xdr:blipFill>
      <xdr:spPr>
        <a:xfrm>
          <a:off x="266700" y="104775"/>
          <a:ext cx="866775" cy="76200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76200</xdr:rowOff>
    </xdr:from>
    <xdr:to>
      <xdr:col>0</xdr:col>
      <xdr:colOff>952500</xdr:colOff>
      <xdr:row>2</xdr:row>
      <xdr:rowOff>171450</xdr:rowOff>
    </xdr:to>
    <xdr:pic>
      <xdr:nvPicPr>
        <xdr:cNvPr id="1" name="Imagen 3" descr="Descripción: escudo.gif"/>
        <xdr:cNvPicPr preferRelativeResize="1">
          <a:picLocks noChangeAspect="1"/>
        </xdr:cNvPicPr>
      </xdr:nvPicPr>
      <xdr:blipFill>
        <a:blip r:link="rId1"/>
        <a:srcRect l="3504" t="2310" r="8728" b="12512"/>
        <a:stretch>
          <a:fillRect/>
        </a:stretch>
      </xdr:blipFill>
      <xdr:spPr>
        <a:xfrm>
          <a:off x="219075" y="76200"/>
          <a:ext cx="733425" cy="62865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76200</xdr:rowOff>
    </xdr:from>
    <xdr:to>
      <xdr:col>1</xdr:col>
      <xdr:colOff>190500</xdr:colOff>
      <xdr:row>4</xdr:row>
      <xdr:rowOff>57150</xdr:rowOff>
    </xdr:to>
    <xdr:pic>
      <xdr:nvPicPr>
        <xdr:cNvPr id="1" name="Imagen 3" descr="Descripción: escudo.gif"/>
        <xdr:cNvPicPr preferRelativeResize="1">
          <a:picLocks noChangeAspect="1"/>
        </xdr:cNvPicPr>
      </xdr:nvPicPr>
      <xdr:blipFill>
        <a:blip r:link="rId1"/>
        <a:srcRect l="3504" t="2310" r="8728" b="12512"/>
        <a:stretch>
          <a:fillRect/>
        </a:stretch>
      </xdr:blipFill>
      <xdr:spPr>
        <a:xfrm>
          <a:off x="219075" y="76200"/>
          <a:ext cx="1390650" cy="97155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76200</xdr:rowOff>
    </xdr:from>
    <xdr:to>
      <xdr:col>0</xdr:col>
      <xdr:colOff>1104900</xdr:colOff>
      <xdr:row>2</xdr:row>
      <xdr:rowOff>171450</xdr:rowOff>
    </xdr:to>
    <xdr:pic>
      <xdr:nvPicPr>
        <xdr:cNvPr id="1" name="Imagen 3" descr="Descripción: escudo.gif"/>
        <xdr:cNvPicPr preferRelativeResize="1">
          <a:picLocks noChangeAspect="1"/>
        </xdr:cNvPicPr>
      </xdr:nvPicPr>
      <xdr:blipFill>
        <a:blip r:link="rId1"/>
        <a:srcRect l="3504" t="2310" r="8728" b="12512"/>
        <a:stretch>
          <a:fillRect/>
        </a:stretch>
      </xdr:blipFill>
      <xdr:spPr>
        <a:xfrm>
          <a:off x="266700" y="76200"/>
          <a:ext cx="838200" cy="62865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0</xdr:col>
      <xdr:colOff>1028700</xdr:colOff>
      <xdr:row>2</xdr:row>
      <xdr:rowOff>247650</xdr:rowOff>
    </xdr:to>
    <xdr:pic>
      <xdr:nvPicPr>
        <xdr:cNvPr id="1" name="Imagen 3" descr="Descripción: escudo.gif"/>
        <xdr:cNvPicPr preferRelativeResize="1">
          <a:picLocks noChangeAspect="1"/>
        </xdr:cNvPicPr>
      </xdr:nvPicPr>
      <xdr:blipFill>
        <a:blip r:link="rId1"/>
        <a:srcRect l="3504" t="2310" r="8728" b="12512"/>
        <a:stretch>
          <a:fillRect/>
        </a:stretch>
      </xdr:blipFill>
      <xdr:spPr>
        <a:xfrm>
          <a:off x="123825" y="47625"/>
          <a:ext cx="904875" cy="73342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0</xdr:col>
      <xdr:colOff>1028700</xdr:colOff>
      <xdr:row>2</xdr:row>
      <xdr:rowOff>219075</xdr:rowOff>
    </xdr:to>
    <xdr:pic>
      <xdr:nvPicPr>
        <xdr:cNvPr id="1" name="Imagen 3" descr="Descripción: escudo.gif"/>
        <xdr:cNvPicPr preferRelativeResize="1">
          <a:picLocks noChangeAspect="1"/>
        </xdr:cNvPicPr>
      </xdr:nvPicPr>
      <xdr:blipFill>
        <a:blip r:link="rId1"/>
        <a:srcRect l="3504" t="2310" r="8728" b="12512"/>
        <a:stretch>
          <a:fillRect/>
        </a:stretch>
      </xdr:blipFill>
      <xdr:spPr>
        <a:xfrm>
          <a:off x="95250" y="0"/>
          <a:ext cx="933450" cy="7524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6"/>
  <sheetViews>
    <sheetView zoomScale="73" zoomScaleNormal="73" zoomScalePageLayoutView="0" workbookViewId="0" topLeftCell="G33">
      <selection activeCell="AD45" sqref="AD45"/>
    </sheetView>
  </sheetViews>
  <sheetFormatPr defaultColWidth="11.421875" defaultRowHeight="12.75"/>
  <cols>
    <col min="1" max="1" width="21.28125" style="6" customWidth="1"/>
    <col min="2" max="2" width="43.8515625" style="6" customWidth="1"/>
    <col min="3" max="3" width="6.8515625" style="6" customWidth="1"/>
    <col min="4" max="4" width="32.421875" style="13" customWidth="1"/>
    <col min="5" max="5" width="17.7109375" style="6" customWidth="1"/>
    <col min="6" max="6" width="51.00390625" style="6" customWidth="1"/>
    <col min="7" max="7" width="18.28125" style="27" customWidth="1"/>
    <col min="8" max="8" width="10.57421875" style="6" customWidth="1"/>
    <col min="9" max="9" width="13.421875" style="6" customWidth="1"/>
    <col min="10" max="12" width="10.140625" style="6" customWidth="1"/>
    <col min="13" max="24" width="6.28125" style="6" customWidth="1"/>
    <col min="25" max="25" width="15.57421875" style="6" customWidth="1"/>
    <col min="26" max="28" width="9.00390625" style="6" customWidth="1"/>
    <col min="29" max="29" width="11.00390625" style="6" customWidth="1"/>
    <col min="30" max="30" width="8.140625" style="6" customWidth="1"/>
    <col min="31" max="31" width="8.421875" style="27" customWidth="1"/>
    <col min="32" max="16384" width="11.421875" style="6" customWidth="1"/>
  </cols>
  <sheetData>
    <row r="1" spans="1:31" ht="21" customHeight="1">
      <c r="A1" s="211"/>
      <c r="B1" s="233" t="s">
        <v>55</v>
      </c>
      <c r="C1" s="234"/>
      <c r="D1" s="234"/>
      <c r="E1" s="234"/>
      <c r="F1" s="234"/>
      <c r="G1" s="234"/>
      <c r="H1" s="234" t="s">
        <v>55</v>
      </c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9"/>
      <c r="AB1" s="198" t="s">
        <v>54</v>
      </c>
      <c r="AC1" s="198"/>
      <c r="AD1" s="198"/>
      <c r="AE1" s="199"/>
    </row>
    <row r="2" spans="1:31" ht="21" customHeight="1">
      <c r="A2" s="212"/>
      <c r="B2" s="235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40"/>
      <c r="AB2" s="200" t="s">
        <v>47</v>
      </c>
      <c r="AC2" s="200"/>
      <c r="AD2" s="200"/>
      <c r="AE2" s="201"/>
    </row>
    <row r="3" spans="1:31" ht="21" customHeight="1">
      <c r="A3" s="212"/>
      <c r="B3" s="237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41"/>
      <c r="AB3" s="200" t="s">
        <v>48</v>
      </c>
      <c r="AC3" s="200"/>
      <c r="AD3" s="200"/>
      <c r="AE3" s="201"/>
    </row>
    <row r="4" spans="1:31" ht="15" thickBot="1">
      <c r="A4" s="59"/>
      <c r="B4" s="18"/>
      <c r="C4" s="18"/>
      <c r="D4" s="19"/>
      <c r="E4" s="18"/>
      <c r="F4" s="18"/>
      <c r="G4" s="55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60"/>
    </row>
    <row r="5" spans="1:31" ht="30" customHeight="1">
      <c r="A5" s="215" t="s">
        <v>7</v>
      </c>
      <c r="B5" s="215" t="s">
        <v>37</v>
      </c>
      <c r="C5" s="223" t="s">
        <v>83</v>
      </c>
      <c r="D5" s="215" t="s">
        <v>45</v>
      </c>
      <c r="E5" s="215" t="s">
        <v>0</v>
      </c>
      <c r="F5" s="215" t="s">
        <v>1</v>
      </c>
      <c r="G5" s="209" t="s">
        <v>3</v>
      </c>
      <c r="H5" s="215" t="s">
        <v>2</v>
      </c>
      <c r="I5" s="196" t="s">
        <v>65</v>
      </c>
      <c r="J5" s="242" t="s">
        <v>60</v>
      </c>
      <c r="K5" s="243"/>
      <c r="L5" s="244"/>
      <c r="M5" s="178" t="s">
        <v>58</v>
      </c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226" t="s">
        <v>46</v>
      </c>
      <c r="Z5" s="181" t="s">
        <v>38</v>
      </c>
      <c r="AA5" s="182"/>
      <c r="AB5" s="182"/>
      <c r="AC5" s="183"/>
      <c r="AD5" s="178" t="s">
        <v>42</v>
      </c>
      <c r="AE5" s="179"/>
    </row>
    <row r="6" spans="1:31" ht="60.75" thickBot="1">
      <c r="A6" s="216"/>
      <c r="B6" s="216"/>
      <c r="C6" s="224"/>
      <c r="D6" s="216"/>
      <c r="E6" s="216"/>
      <c r="F6" s="216"/>
      <c r="G6" s="210"/>
      <c r="H6" s="216"/>
      <c r="I6" s="197"/>
      <c r="J6" s="37" t="s">
        <v>39</v>
      </c>
      <c r="K6" s="36" t="s">
        <v>40</v>
      </c>
      <c r="L6" s="38" t="s">
        <v>41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11</v>
      </c>
      <c r="X6" s="2">
        <v>12</v>
      </c>
      <c r="Y6" s="227"/>
      <c r="Z6" s="4" t="s">
        <v>39</v>
      </c>
      <c r="AA6" s="1" t="s">
        <v>40</v>
      </c>
      <c r="AB6" s="5" t="s">
        <v>41</v>
      </c>
      <c r="AC6" s="58" t="s">
        <v>130</v>
      </c>
      <c r="AD6" s="3" t="s">
        <v>49</v>
      </c>
      <c r="AE6" s="33" t="s">
        <v>50</v>
      </c>
    </row>
    <row r="7" spans="1:31" ht="64.5" customHeight="1">
      <c r="A7" s="213" t="s">
        <v>20</v>
      </c>
      <c r="B7" s="53" t="s">
        <v>98</v>
      </c>
      <c r="C7" s="53">
        <v>1</v>
      </c>
      <c r="D7" s="30" t="s">
        <v>56</v>
      </c>
      <c r="E7" s="30" t="s">
        <v>15</v>
      </c>
      <c r="F7" s="30" t="s">
        <v>57</v>
      </c>
      <c r="G7" s="31" t="s">
        <v>4</v>
      </c>
      <c r="H7" s="32">
        <v>0.8</v>
      </c>
      <c r="I7" s="56">
        <v>1</v>
      </c>
      <c r="J7" s="56" t="s">
        <v>61</v>
      </c>
      <c r="K7" s="56" t="s">
        <v>62</v>
      </c>
      <c r="L7" s="56" t="s">
        <v>63</v>
      </c>
      <c r="M7" s="225">
        <v>0.84</v>
      </c>
      <c r="N7" s="225"/>
      <c r="O7" s="225"/>
      <c r="P7" s="225"/>
      <c r="Q7" s="225"/>
      <c r="R7" s="225"/>
      <c r="S7" s="225">
        <v>1</v>
      </c>
      <c r="T7" s="225"/>
      <c r="U7" s="225"/>
      <c r="V7" s="225"/>
      <c r="W7" s="225"/>
      <c r="X7" s="225"/>
      <c r="Y7" s="40">
        <f>+AVERAGE(M7:X7)</f>
        <v>0.9199999999999999</v>
      </c>
      <c r="Z7" s="39" t="s">
        <v>59</v>
      </c>
      <c r="AA7" s="56"/>
      <c r="AB7" s="56"/>
      <c r="AC7" s="56"/>
      <c r="AD7" s="56" t="s">
        <v>59</v>
      </c>
      <c r="AE7" s="61"/>
    </row>
    <row r="8" spans="1:31" ht="81" customHeight="1">
      <c r="A8" s="175"/>
      <c r="B8" s="49" t="s">
        <v>35</v>
      </c>
      <c r="C8" s="49">
        <v>2</v>
      </c>
      <c r="D8" s="7" t="s">
        <v>21</v>
      </c>
      <c r="E8" s="7" t="s">
        <v>5</v>
      </c>
      <c r="F8" s="7" t="s">
        <v>64</v>
      </c>
      <c r="G8" s="9" t="s">
        <v>4</v>
      </c>
      <c r="H8" s="50">
        <v>0.9</v>
      </c>
      <c r="I8" s="54">
        <v>0.9565</v>
      </c>
      <c r="J8" s="56" t="s">
        <v>61</v>
      </c>
      <c r="K8" s="56" t="s">
        <v>62</v>
      </c>
      <c r="L8" s="56" t="s">
        <v>63</v>
      </c>
      <c r="M8" s="165">
        <v>0.9565</v>
      </c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54">
        <f>+M8</f>
        <v>0.9565</v>
      </c>
      <c r="Z8" s="39" t="s">
        <v>59</v>
      </c>
      <c r="AA8" s="50"/>
      <c r="AB8" s="50"/>
      <c r="AC8" s="50"/>
      <c r="AD8" s="50" t="s">
        <v>59</v>
      </c>
      <c r="AE8" s="62"/>
    </row>
    <row r="9" spans="1:31" ht="54.75" customHeight="1">
      <c r="A9" s="175"/>
      <c r="B9" s="174" t="s">
        <v>36</v>
      </c>
      <c r="C9" s="49">
        <v>3</v>
      </c>
      <c r="D9" s="7" t="s">
        <v>11</v>
      </c>
      <c r="E9" s="7" t="s">
        <v>5</v>
      </c>
      <c r="F9" s="7" t="s">
        <v>64</v>
      </c>
      <c r="G9" s="9" t="s">
        <v>4</v>
      </c>
      <c r="H9" s="50">
        <v>0.8</v>
      </c>
      <c r="I9" s="54">
        <v>0.57</v>
      </c>
      <c r="J9" s="50" t="s">
        <v>66</v>
      </c>
      <c r="K9" s="50" t="s">
        <v>67</v>
      </c>
      <c r="L9" s="50" t="s">
        <v>68</v>
      </c>
      <c r="M9" s="165">
        <v>0.7333</v>
      </c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54">
        <f>+M9</f>
        <v>0.7333</v>
      </c>
      <c r="Z9" s="39" t="s">
        <v>59</v>
      </c>
      <c r="AA9" s="50"/>
      <c r="AB9" s="50"/>
      <c r="AC9" s="50"/>
      <c r="AD9" s="50" t="s">
        <v>59</v>
      </c>
      <c r="AE9" s="62"/>
    </row>
    <row r="10" spans="1:31" ht="55.5" customHeight="1">
      <c r="A10" s="175"/>
      <c r="B10" s="174"/>
      <c r="C10" s="49">
        <v>4</v>
      </c>
      <c r="D10" s="7" t="s">
        <v>12</v>
      </c>
      <c r="E10" s="7" t="s">
        <v>5</v>
      </c>
      <c r="F10" s="7" t="s">
        <v>64</v>
      </c>
      <c r="G10" s="9" t="s">
        <v>4</v>
      </c>
      <c r="H10" s="50">
        <v>0.8</v>
      </c>
      <c r="I10" s="50">
        <v>0.926</v>
      </c>
      <c r="J10" s="50" t="s">
        <v>66</v>
      </c>
      <c r="K10" s="50" t="s">
        <v>67</v>
      </c>
      <c r="L10" s="50" t="s">
        <v>68</v>
      </c>
      <c r="M10" s="165">
        <v>0.8438</v>
      </c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54">
        <f>+M10</f>
        <v>0.8438</v>
      </c>
      <c r="Z10" s="39" t="s">
        <v>59</v>
      </c>
      <c r="AA10" s="50"/>
      <c r="AB10" s="50"/>
      <c r="AC10" s="50"/>
      <c r="AD10" s="50" t="s">
        <v>59</v>
      </c>
      <c r="AE10" s="62"/>
    </row>
    <row r="11" spans="1:33" ht="57.75" customHeight="1">
      <c r="A11" s="175"/>
      <c r="B11" s="174"/>
      <c r="C11" s="49">
        <v>5</v>
      </c>
      <c r="D11" s="7" t="s">
        <v>26</v>
      </c>
      <c r="E11" s="7" t="s">
        <v>5</v>
      </c>
      <c r="F11" s="7" t="s">
        <v>64</v>
      </c>
      <c r="G11" s="9" t="s">
        <v>4</v>
      </c>
      <c r="H11" s="50">
        <v>0.8</v>
      </c>
      <c r="I11" s="50">
        <v>0.84</v>
      </c>
      <c r="J11" s="50" t="s">
        <v>66</v>
      </c>
      <c r="K11" s="50" t="s">
        <v>67</v>
      </c>
      <c r="L11" s="50" t="s">
        <v>68</v>
      </c>
      <c r="M11" s="180">
        <v>0.68</v>
      </c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54">
        <f>+M11</f>
        <v>0.68</v>
      </c>
      <c r="Z11" s="50"/>
      <c r="AA11" s="42" t="s">
        <v>59</v>
      </c>
      <c r="AB11" s="50"/>
      <c r="AC11" s="50"/>
      <c r="AD11" s="50"/>
      <c r="AE11" s="62" t="s">
        <v>59</v>
      </c>
      <c r="AG11" s="46"/>
    </row>
    <row r="12" spans="1:31" ht="28.5" customHeight="1">
      <c r="A12" s="176"/>
      <c r="B12" s="184" t="s">
        <v>51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6"/>
      <c r="Z12" s="28">
        <f aca="true" t="shared" si="0" ref="Z12:AE12">+COUNTIF(Z7:Z11,"x")</f>
        <v>4</v>
      </c>
      <c r="AA12" s="28">
        <f t="shared" si="0"/>
        <v>1</v>
      </c>
      <c r="AB12" s="28">
        <f t="shared" si="0"/>
        <v>0</v>
      </c>
      <c r="AC12" s="28">
        <f>+COUNTIF(AC7:AC11,"x")</f>
        <v>0</v>
      </c>
      <c r="AD12" s="28">
        <f t="shared" si="0"/>
        <v>4</v>
      </c>
      <c r="AE12" s="63">
        <f t="shared" si="0"/>
        <v>1</v>
      </c>
    </row>
    <row r="13" spans="1:31" ht="28.5" customHeight="1">
      <c r="A13" s="177"/>
      <c r="B13" s="187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9"/>
      <c r="Z13" s="43">
        <f aca="true" t="shared" si="1" ref="Z13:AE13">+Z12/$C$11</f>
        <v>0.8</v>
      </c>
      <c r="AA13" s="43">
        <f t="shared" si="1"/>
        <v>0.2</v>
      </c>
      <c r="AB13" s="43">
        <f t="shared" si="1"/>
        <v>0</v>
      </c>
      <c r="AC13" s="43">
        <f t="shared" si="1"/>
        <v>0</v>
      </c>
      <c r="AD13" s="43">
        <f t="shared" si="1"/>
        <v>0.8</v>
      </c>
      <c r="AE13" s="64">
        <f t="shared" si="1"/>
        <v>0.2</v>
      </c>
    </row>
    <row r="14" spans="1:31" ht="60.75" customHeight="1">
      <c r="A14" s="228" t="s">
        <v>43</v>
      </c>
      <c r="B14" s="230" t="s">
        <v>33</v>
      </c>
      <c r="C14" s="49">
        <v>1</v>
      </c>
      <c r="D14" s="7" t="s">
        <v>69</v>
      </c>
      <c r="E14" s="7" t="s">
        <v>16</v>
      </c>
      <c r="F14" s="7" t="s">
        <v>70</v>
      </c>
      <c r="G14" s="7" t="s">
        <v>22</v>
      </c>
      <c r="H14" s="51">
        <v>1</v>
      </c>
      <c r="I14" s="51">
        <v>0.9</v>
      </c>
      <c r="J14" s="56" t="s">
        <v>61</v>
      </c>
      <c r="K14" s="56" t="s">
        <v>62</v>
      </c>
      <c r="L14" s="56" t="s">
        <v>63</v>
      </c>
      <c r="M14" s="167">
        <v>1</v>
      </c>
      <c r="N14" s="167"/>
      <c r="O14" s="167"/>
      <c r="P14" s="166">
        <v>0.658</v>
      </c>
      <c r="Q14" s="166"/>
      <c r="R14" s="166"/>
      <c r="S14" s="166">
        <v>0.816</v>
      </c>
      <c r="T14" s="166"/>
      <c r="U14" s="166"/>
      <c r="V14" s="167">
        <v>1</v>
      </c>
      <c r="W14" s="167"/>
      <c r="X14" s="167"/>
      <c r="Y14" s="41">
        <f>+AVERAGE(M14:X14)</f>
        <v>0.8684999999999999</v>
      </c>
      <c r="Z14" s="39" t="s">
        <v>59</v>
      </c>
      <c r="AA14" s="51"/>
      <c r="AB14" s="51"/>
      <c r="AC14" s="51"/>
      <c r="AD14" s="51"/>
      <c r="AE14" s="62" t="s">
        <v>59</v>
      </c>
    </row>
    <row r="15" spans="1:31" ht="60.75" customHeight="1">
      <c r="A15" s="229"/>
      <c r="B15" s="231"/>
      <c r="C15" s="49">
        <v>2</v>
      </c>
      <c r="D15" s="7" t="s">
        <v>71</v>
      </c>
      <c r="E15" s="7" t="s">
        <v>6</v>
      </c>
      <c r="F15" s="7" t="s">
        <v>72</v>
      </c>
      <c r="G15" s="7" t="s">
        <v>22</v>
      </c>
      <c r="H15" s="51">
        <v>0.9</v>
      </c>
      <c r="I15" s="51">
        <v>1</v>
      </c>
      <c r="J15" s="56" t="s">
        <v>61</v>
      </c>
      <c r="K15" s="56" t="s">
        <v>62</v>
      </c>
      <c r="L15" s="56" t="s">
        <v>63</v>
      </c>
      <c r="M15" s="180">
        <v>0.96</v>
      </c>
      <c r="N15" s="180"/>
      <c r="O15" s="180"/>
      <c r="P15" s="180"/>
      <c r="Q15" s="180"/>
      <c r="R15" s="180"/>
      <c r="S15" s="180">
        <v>1</v>
      </c>
      <c r="T15" s="180"/>
      <c r="U15" s="180"/>
      <c r="V15" s="180"/>
      <c r="W15" s="180"/>
      <c r="X15" s="180"/>
      <c r="Y15" s="54">
        <f>+AVERAGE(M15:X15)</f>
        <v>0.98</v>
      </c>
      <c r="Z15" s="39" t="s">
        <v>59</v>
      </c>
      <c r="AA15" s="51"/>
      <c r="AB15" s="51"/>
      <c r="AC15" s="51"/>
      <c r="AD15" s="50" t="s">
        <v>59</v>
      </c>
      <c r="AE15" s="62"/>
    </row>
    <row r="16" spans="1:31" ht="75" customHeight="1">
      <c r="A16" s="229"/>
      <c r="B16" s="231"/>
      <c r="C16" s="49">
        <v>3</v>
      </c>
      <c r="D16" s="7" t="s">
        <v>73</v>
      </c>
      <c r="E16" s="7" t="s">
        <v>17</v>
      </c>
      <c r="F16" s="7" t="s">
        <v>97</v>
      </c>
      <c r="G16" s="7" t="s">
        <v>22</v>
      </c>
      <c r="H16" s="51">
        <v>0.9</v>
      </c>
      <c r="I16" s="51">
        <v>1</v>
      </c>
      <c r="J16" s="56" t="s">
        <v>61</v>
      </c>
      <c r="K16" s="56" t="s">
        <v>62</v>
      </c>
      <c r="L16" s="56" t="s">
        <v>63</v>
      </c>
      <c r="M16" s="167">
        <v>0.95</v>
      </c>
      <c r="N16" s="167"/>
      <c r="O16" s="167"/>
      <c r="P16" s="167">
        <v>0.95</v>
      </c>
      <c r="Q16" s="167"/>
      <c r="R16" s="167"/>
      <c r="S16" s="167">
        <v>1</v>
      </c>
      <c r="T16" s="167"/>
      <c r="U16" s="167"/>
      <c r="V16" s="167">
        <v>1</v>
      </c>
      <c r="W16" s="167"/>
      <c r="X16" s="167"/>
      <c r="Y16" s="41">
        <f>+AVERAGE(M16:X16)</f>
        <v>0.975</v>
      </c>
      <c r="Z16" s="39" t="s">
        <v>59</v>
      </c>
      <c r="AA16" s="51"/>
      <c r="AB16" s="51"/>
      <c r="AC16" s="51"/>
      <c r="AD16" s="50" t="s">
        <v>59</v>
      </c>
      <c r="AE16" s="62"/>
    </row>
    <row r="17" spans="1:31" ht="94.5" customHeight="1">
      <c r="A17" s="229"/>
      <c r="B17" s="231"/>
      <c r="C17" s="49">
        <v>4</v>
      </c>
      <c r="D17" s="7" t="s">
        <v>74</v>
      </c>
      <c r="E17" s="7" t="s">
        <v>5</v>
      </c>
      <c r="F17" s="44" t="s">
        <v>75</v>
      </c>
      <c r="G17" s="7" t="s">
        <v>22</v>
      </c>
      <c r="H17" s="7" t="s">
        <v>31</v>
      </c>
      <c r="I17" s="7" t="s">
        <v>31</v>
      </c>
      <c r="J17" s="7" t="s">
        <v>76</v>
      </c>
      <c r="K17" s="7" t="s">
        <v>77</v>
      </c>
      <c r="L17" s="7" t="s">
        <v>78</v>
      </c>
      <c r="M17" s="171" t="s">
        <v>32</v>
      </c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3"/>
      <c r="Y17" s="54" t="str">
        <f>+M17</f>
        <v>A+</v>
      </c>
      <c r="Z17" s="39" t="s">
        <v>59</v>
      </c>
      <c r="AA17" s="51"/>
      <c r="AB17" s="51"/>
      <c r="AC17" s="51"/>
      <c r="AD17" s="50" t="s">
        <v>59</v>
      </c>
      <c r="AE17" s="62"/>
    </row>
    <row r="18" spans="1:31" ht="51" customHeight="1">
      <c r="A18" s="229"/>
      <c r="B18" s="231"/>
      <c r="C18" s="49">
        <v>5</v>
      </c>
      <c r="D18" s="7" t="s">
        <v>28</v>
      </c>
      <c r="E18" s="7" t="s">
        <v>5</v>
      </c>
      <c r="F18" s="7" t="s">
        <v>79</v>
      </c>
      <c r="G18" s="7" t="s">
        <v>24</v>
      </c>
      <c r="H18" s="12">
        <v>0.95</v>
      </c>
      <c r="I18" s="45">
        <v>0.976</v>
      </c>
      <c r="J18" s="12" t="s">
        <v>80</v>
      </c>
      <c r="K18" s="56" t="s">
        <v>81</v>
      </c>
      <c r="L18" s="56" t="s">
        <v>63</v>
      </c>
      <c r="M18" s="232">
        <v>0.965</v>
      </c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54">
        <f>+M18</f>
        <v>0.965</v>
      </c>
      <c r="Z18" s="39" t="s">
        <v>59</v>
      </c>
      <c r="AA18" s="51"/>
      <c r="AB18" s="51"/>
      <c r="AC18" s="51"/>
      <c r="AD18" s="50" t="s">
        <v>59</v>
      </c>
      <c r="AE18" s="62"/>
    </row>
    <row r="19" spans="1:31" ht="51" customHeight="1">
      <c r="A19" s="229"/>
      <c r="B19" s="231"/>
      <c r="C19" s="49">
        <v>6</v>
      </c>
      <c r="D19" s="7" t="s">
        <v>27</v>
      </c>
      <c r="E19" s="7" t="s">
        <v>5</v>
      </c>
      <c r="F19" s="7" t="s">
        <v>82</v>
      </c>
      <c r="G19" s="7" t="s">
        <v>24</v>
      </c>
      <c r="H19" s="12">
        <v>0.9</v>
      </c>
      <c r="I19" s="45">
        <v>0.914</v>
      </c>
      <c r="J19" s="56" t="s">
        <v>61</v>
      </c>
      <c r="K19" s="56" t="s">
        <v>62</v>
      </c>
      <c r="L19" s="56" t="s">
        <v>63</v>
      </c>
      <c r="M19" s="232">
        <v>0.916</v>
      </c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54">
        <f>+M19</f>
        <v>0.916</v>
      </c>
      <c r="Z19" s="39" t="s">
        <v>59</v>
      </c>
      <c r="AA19" s="51"/>
      <c r="AB19" s="51"/>
      <c r="AC19" s="51"/>
      <c r="AD19" s="50" t="s">
        <v>59</v>
      </c>
      <c r="AE19" s="62"/>
    </row>
    <row r="20" spans="1:31" ht="28.5" customHeight="1">
      <c r="A20" s="176"/>
      <c r="B20" s="190" t="s">
        <v>51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2"/>
      <c r="Z20" s="28">
        <f aca="true" t="shared" si="2" ref="Z20:AE20">+COUNTIF(Z14:Z19,"x")</f>
        <v>6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5</v>
      </c>
      <c r="AE20" s="63">
        <f t="shared" si="2"/>
        <v>1</v>
      </c>
    </row>
    <row r="21" spans="1:31" ht="28.5" customHeight="1">
      <c r="A21" s="177"/>
      <c r="B21" s="193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5"/>
      <c r="Z21" s="43">
        <f aca="true" t="shared" si="3" ref="Z21:AE21">+Z20/$C$19</f>
        <v>1</v>
      </c>
      <c r="AA21" s="43">
        <f t="shared" si="3"/>
        <v>0</v>
      </c>
      <c r="AB21" s="43">
        <f t="shared" si="3"/>
        <v>0</v>
      </c>
      <c r="AC21" s="43">
        <f t="shared" si="3"/>
        <v>0</v>
      </c>
      <c r="AD21" s="43">
        <f t="shared" si="3"/>
        <v>0.8333333333333334</v>
      </c>
      <c r="AE21" s="64">
        <f t="shared" si="3"/>
        <v>0.16666666666666666</v>
      </c>
    </row>
    <row r="22" spans="1:31" ht="74.25" customHeight="1">
      <c r="A22" s="175" t="s">
        <v>44</v>
      </c>
      <c r="B22" s="174" t="s">
        <v>34</v>
      </c>
      <c r="C22" s="49">
        <v>1</v>
      </c>
      <c r="D22" s="7" t="s">
        <v>84</v>
      </c>
      <c r="E22" s="7" t="s">
        <v>17</v>
      </c>
      <c r="F22" s="7" t="s">
        <v>85</v>
      </c>
      <c r="G22" s="7" t="s">
        <v>23</v>
      </c>
      <c r="H22" s="12">
        <v>0.95</v>
      </c>
      <c r="I22" s="12">
        <v>0.95</v>
      </c>
      <c r="J22" s="12" t="s">
        <v>80</v>
      </c>
      <c r="K22" s="56" t="s">
        <v>81</v>
      </c>
      <c r="L22" s="56" t="s">
        <v>63</v>
      </c>
      <c r="M22" s="166">
        <v>0.966</v>
      </c>
      <c r="N22" s="166"/>
      <c r="O22" s="166"/>
      <c r="P22" s="166">
        <v>0.965</v>
      </c>
      <c r="Q22" s="166"/>
      <c r="R22" s="166"/>
      <c r="S22" s="166">
        <v>0.935</v>
      </c>
      <c r="T22" s="166"/>
      <c r="U22" s="166"/>
      <c r="V22" s="166">
        <v>0.959</v>
      </c>
      <c r="W22" s="166"/>
      <c r="X22" s="166"/>
      <c r="Y22" s="52">
        <f>+AVERAGE(M22:X22)</f>
        <v>0.95625</v>
      </c>
      <c r="Z22" s="39" t="s">
        <v>59</v>
      </c>
      <c r="AA22" s="51"/>
      <c r="AB22" s="51"/>
      <c r="AC22" s="51"/>
      <c r="AD22" s="50" t="s">
        <v>59</v>
      </c>
      <c r="AE22" s="62"/>
    </row>
    <row r="23" spans="1:31" ht="74.25" customHeight="1">
      <c r="A23" s="175"/>
      <c r="B23" s="174"/>
      <c r="C23" s="49">
        <v>2</v>
      </c>
      <c r="D23" s="7" t="s">
        <v>86</v>
      </c>
      <c r="E23" s="7" t="s">
        <v>17</v>
      </c>
      <c r="F23" s="7" t="s">
        <v>87</v>
      </c>
      <c r="G23" s="7" t="s">
        <v>23</v>
      </c>
      <c r="H23" s="47" t="s">
        <v>88</v>
      </c>
      <c r="I23" s="47" t="s">
        <v>89</v>
      </c>
      <c r="J23" s="203" t="s">
        <v>91</v>
      </c>
      <c r="K23" s="204"/>
      <c r="L23" s="205"/>
      <c r="M23" s="166" t="s">
        <v>90</v>
      </c>
      <c r="N23" s="166"/>
      <c r="O23" s="166"/>
      <c r="P23" s="166" t="s">
        <v>90</v>
      </c>
      <c r="Q23" s="166"/>
      <c r="R23" s="166"/>
      <c r="S23" s="166" t="s">
        <v>90</v>
      </c>
      <c r="T23" s="166"/>
      <c r="U23" s="166"/>
      <c r="V23" s="166" t="s">
        <v>90</v>
      </c>
      <c r="W23" s="166"/>
      <c r="X23" s="166"/>
      <c r="Y23" s="52" t="s">
        <v>90</v>
      </c>
      <c r="Z23" s="56"/>
      <c r="AA23" s="51"/>
      <c r="AB23" s="51"/>
      <c r="AC23" s="51" t="s">
        <v>59</v>
      </c>
      <c r="AD23" s="50"/>
      <c r="AE23" s="62"/>
    </row>
    <row r="24" spans="1:31" ht="77.25" customHeight="1">
      <c r="A24" s="175"/>
      <c r="B24" s="174"/>
      <c r="C24" s="49">
        <v>3</v>
      </c>
      <c r="D24" s="7" t="s">
        <v>92</v>
      </c>
      <c r="E24" s="7" t="s">
        <v>5</v>
      </c>
      <c r="F24" s="7" t="s">
        <v>93</v>
      </c>
      <c r="G24" s="7" t="s">
        <v>23</v>
      </c>
      <c r="H24" s="47" t="s">
        <v>88</v>
      </c>
      <c r="I24" s="47" t="s">
        <v>89</v>
      </c>
      <c r="J24" s="203" t="s">
        <v>91</v>
      </c>
      <c r="K24" s="204"/>
      <c r="L24" s="205"/>
      <c r="M24" s="171"/>
      <c r="N24" s="172"/>
      <c r="O24" s="172"/>
      <c r="P24" s="172"/>
      <c r="Q24" s="172"/>
      <c r="R24" s="173"/>
      <c r="S24" s="171"/>
      <c r="T24" s="172"/>
      <c r="U24" s="172"/>
      <c r="V24" s="172"/>
      <c r="W24" s="172"/>
      <c r="X24" s="173"/>
      <c r="Y24" s="52" t="s">
        <v>90</v>
      </c>
      <c r="Z24" s="8"/>
      <c r="AA24" s="8"/>
      <c r="AB24" s="8"/>
      <c r="AC24" s="8" t="s">
        <v>59</v>
      </c>
      <c r="AD24" s="8"/>
      <c r="AE24" s="62"/>
    </row>
    <row r="25" spans="1:31" ht="78.75" customHeight="1">
      <c r="A25" s="175"/>
      <c r="B25" s="174"/>
      <c r="C25" s="49">
        <v>4</v>
      </c>
      <c r="D25" s="7" t="s">
        <v>94</v>
      </c>
      <c r="E25" s="7" t="s">
        <v>15</v>
      </c>
      <c r="F25" s="7" t="s">
        <v>95</v>
      </c>
      <c r="G25" s="7" t="s">
        <v>23</v>
      </c>
      <c r="H25" s="12">
        <v>0.9</v>
      </c>
      <c r="I25" s="12">
        <v>0.9</v>
      </c>
      <c r="J25" s="56" t="s">
        <v>61</v>
      </c>
      <c r="K25" s="56" t="s">
        <v>62</v>
      </c>
      <c r="L25" s="56" t="s">
        <v>63</v>
      </c>
      <c r="M25" s="180" t="s">
        <v>96</v>
      </c>
      <c r="N25" s="180"/>
      <c r="O25" s="180"/>
      <c r="P25" s="180"/>
      <c r="Q25" s="180"/>
      <c r="R25" s="180"/>
      <c r="S25" s="180" t="s">
        <v>96</v>
      </c>
      <c r="T25" s="180"/>
      <c r="U25" s="180"/>
      <c r="V25" s="180"/>
      <c r="W25" s="180"/>
      <c r="X25" s="180"/>
      <c r="Y25" s="52" t="s">
        <v>90</v>
      </c>
      <c r="Z25" s="8"/>
      <c r="AA25" s="8"/>
      <c r="AB25" s="8"/>
      <c r="AC25" s="8" t="s">
        <v>59</v>
      </c>
      <c r="AD25" s="8"/>
      <c r="AE25" s="62"/>
    </row>
    <row r="26" spans="1:31" ht="28.5" customHeight="1">
      <c r="A26" s="176"/>
      <c r="B26" s="190" t="s">
        <v>51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2"/>
      <c r="Z26" s="28">
        <f aca="true" t="shared" si="4" ref="Z26:AE26">+COUNTIF(Z22:Z25,"x")</f>
        <v>1</v>
      </c>
      <c r="AA26" s="28">
        <f t="shared" si="4"/>
        <v>0</v>
      </c>
      <c r="AB26" s="28">
        <f t="shared" si="4"/>
        <v>0</v>
      </c>
      <c r="AC26" s="28">
        <f t="shared" si="4"/>
        <v>3</v>
      </c>
      <c r="AD26" s="28">
        <f t="shared" si="4"/>
        <v>1</v>
      </c>
      <c r="AE26" s="63">
        <f t="shared" si="4"/>
        <v>0</v>
      </c>
    </row>
    <row r="27" spans="1:31" ht="28.5" customHeight="1">
      <c r="A27" s="177"/>
      <c r="B27" s="193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5"/>
      <c r="Z27" s="43">
        <f aca="true" t="shared" si="5" ref="Z27:AE27">+Z26/$C$25</f>
        <v>0.25</v>
      </c>
      <c r="AA27" s="43">
        <f t="shared" si="5"/>
        <v>0</v>
      </c>
      <c r="AB27" s="43">
        <f t="shared" si="5"/>
        <v>0</v>
      </c>
      <c r="AC27" s="43">
        <f t="shared" si="5"/>
        <v>0.75</v>
      </c>
      <c r="AD27" s="43">
        <f t="shared" si="5"/>
        <v>0.25</v>
      </c>
      <c r="AE27" s="64">
        <f t="shared" si="5"/>
        <v>0</v>
      </c>
    </row>
    <row r="28" spans="1:31" ht="54.75" customHeight="1">
      <c r="A28" s="175" t="s">
        <v>10</v>
      </c>
      <c r="B28" s="174" t="s">
        <v>35</v>
      </c>
      <c r="C28" s="49">
        <v>1</v>
      </c>
      <c r="D28" s="7" t="s">
        <v>13</v>
      </c>
      <c r="E28" s="9" t="s">
        <v>5</v>
      </c>
      <c r="F28" s="7" t="s">
        <v>101</v>
      </c>
      <c r="G28" s="9" t="s">
        <v>4</v>
      </c>
      <c r="H28" s="51">
        <v>0.95</v>
      </c>
      <c r="I28" s="51">
        <v>1</v>
      </c>
      <c r="J28" s="12" t="s">
        <v>80</v>
      </c>
      <c r="K28" s="56" t="s">
        <v>81</v>
      </c>
      <c r="L28" s="56" t="s">
        <v>63</v>
      </c>
      <c r="M28" s="180">
        <v>1</v>
      </c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54">
        <f>+M28</f>
        <v>1</v>
      </c>
      <c r="Z28" s="39" t="s">
        <v>59</v>
      </c>
      <c r="AA28" s="51"/>
      <c r="AB28" s="51"/>
      <c r="AC28" s="51"/>
      <c r="AD28" s="50" t="s">
        <v>59</v>
      </c>
      <c r="AE28" s="62"/>
    </row>
    <row r="29" spans="1:31" ht="60.75" customHeight="1">
      <c r="A29" s="175"/>
      <c r="B29" s="174"/>
      <c r="C29" s="49">
        <v>2</v>
      </c>
      <c r="D29" s="7" t="s">
        <v>9</v>
      </c>
      <c r="E29" s="7" t="s">
        <v>15</v>
      </c>
      <c r="F29" s="7" t="s">
        <v>100</v>
      </c>
      <c r="G29" s="7" t="s">
        <v>4</v>
      </c>
      <c r="H29" s="51">
        <v>0.9</v>
      </c>
      <c r="I29" s="51">
        <v>1</v>
      </c>
      <c r="J29" s="56" t="s">
        <v>61</v>
      </c>
      <c r="K29" s="56" t="s">
        <v>62</v>
      </c>
      <c r="L29" s="56" t="s">
        <v>63</v>
      </c>
      <c r="M29" s="180">
        <v>1</v>
      </c>
      <c r="N29" s="180"/>
      <c r="O29" s="180"/>
      <c r="P29" s="180"/>
      <c r="Q29" s="180"/>
      <c r="R29" s="180"/>
      <c r="S29" s="180">
        <v>1</v>
      </c>
      <c r="T29" s="180"/>
      <c r="U29" s="180"/>
      <c r="V29" s="180"/>
      <c r="W29" s="180"/>
      <c r="X29" s="180"/>
      <c r="Y29" s="54">
        <f>+AVERAGE(M29:X29)</f>
        <v>1</v>
      </c>
      <c r="Z29" s="39" t="s">
        <v>59</v>
      </c>
      <c r="AA29" s="51"/>
      <c r="AB29" s="51"/>
      <c r="AC29" s="51"/>
      <c r="AD29" s="50" t="s">
        <v>59</v>
      </c>
      <c r="AE29" s="62"/>
    </row>
    <row r="30" spans="1:31" ht="54" customHeight="1">
      <c r="A30" s="175"/>
      <c r="B30" s="174"/>
      <c r="C30" s="49">
        <v>3</v>
      </c>
      <c r="D30" s="7" t="s">
        <v>14</v>
      </c>
      <c r="E30" s="7" t="s">
        <v>5</v>
      </c>
      <c r="F30" s="7" t="s">
        <v>99</v>
      </c>
      <c r="G30" s="9" t="s">
        <v>4</v>
      </c>
      <c r="H30" s="51">
        <v>0.9</v>
      </c>
      <c r="I30" s="51">
        <v>0.95</v>
      </c>
      <c r="J30" s="56" t="s">
        <v>61</v>
      </c>
      <c r="K30" s="56" t="s">
        <v>62</v>
      </c>
      <c r="L30" s="56" t="s">
        <v>63</v>
      </c>
      <c r="M30" s="180">
        <v>0.97</v>
      </c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54">
        <f>+M30</f>
        <v>0.97</v>
      </c>
      <c r="Z30" s="39" t="s">
        <v>59</v>
      </c>
      <c r="AA30" s="51"/>
      <c r="AB30" s="51"/>
      <c r="AC30" s="51"/>
      <c r="AD30" s="50" t="s">
        <v>59</v>
      </c>
      <c r="AE30" s="62"/>
    </row>
    <row r="31" spans="1:31" ht="53.25" customHeight="1">
      <c r="A31" s="175"/>
      <c r="B31" s="174"/>
      <c r="C31" s="49">
        <v>4</v>
      </c>
      <c r="D31" s="7" t="s">
        <v>102</v>
      </c>
      <c r="E31" s="9" t="s">
        <v>5</v>
      </c>
      <c r="F31" s="7" t="s">
        <v>103</v>
      </c>
      <c r="G31" s="7" t="s">
        <v>104</v>
      </c>
      <c r="H31" s="51">
        <v>0.9</v>
      </c>
      <c r="I31" s="51">
        <v>0.8</v>
      </c>
      <c r="J31" s="56" t="s">
        <v>61</v>
      </c>
      <c r="K31" s="56" t="s">
        <v>62</v>
      </c>
      <c r="L31" s="56" t="s">
        <v>63</v>
      </c>
      <c r="M31" s="180">
        <v>0.7353</v>
      </c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54">
        <f>+M31</f>
        <v>0.7353</v>
      </c>
      <c r="Z31" s="56"/>
      <c r="AA31" s="48" t="s">
        <v>59</v>
      </c>
      <c r="AB31" s="51"/>
      <c r="AC31" s="51"/>
      <c r="AD31" s="18"/>
      <c r="AE31" s="65" t="s">
        <v>59</v>
      </c>
    </row>
    <row r="32" spans="1:31" ht="51.75" customHeight="1">
      <c r="A32" s="175"/>
      <c r="B32" s="174"/>
      <c r="C32" s="49">
        <v>5</v>
      </c>
      <c r="D32" s="7" t="s">
        <v>105</v>
      </c>
      <c r="E32" s="7" t="s">
        <v>15</v>
      </c>
      <c r="F32" s="11" t="s">
        <v>106</v>
      </c>
      <c r="G32" s="9" t="s">
        <v>4</v>
      </c>
      <c r="H32" s="51">
        <v>0</v>
      </c>
      <c r="I32" s="51">
        <v>0.05</v>
      </c>
      <c r="J32" s="51" t="s">
        <v>107</v>
      </c>
      <c r="K32" s="51" t="s">
        <v>108</v>
      </c>
      <c r="L32" s="51" t="s">
        <v>109</v>
      </c>
      <c r="M32" s="206">
        <v>0</v>
      </c>
      <c r="N32" s="207"/>
      <c r="O32" s="207"/>
      <c r="P32" s="207"/>
      <c r="Q32" s="207"/>
      <c r="R32" s="208"/>
      <c r="S32" s="206">
        <v>0</v>
      </c>
      <c r="T32" s="207"/>
      <c r="U32" s="207"/>
      <c r="V32" s="207"/>
      <c r="W32" s="207"/>
      <c r="X32" s="208"/>
      <c r="Y32" s="41">
        <f>+AVERAGE(M32:X32)</f>
        <v>0</v>
      </c>
      <c r="Z32" s="39" t="s">
        <v>59</v>
      </c>
      <c r="AA32" s="51"/>
      <c r="AB32" s="51"/>
      <c r="AC32" s="51"/>
      <c r="AD32" s="50" t="s">
        <v>59</v>
      </c>
      <c r="AE32" s="62"/>
    </row>
    <row r="33" spans="1:31" ht="28.5" customHeight="1">
      <c r="A33" s="218" t="s">
        <v>51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2"/>
      <c r="Z33" s="28">
        <f aca="true" t="shared" si="6" ref="Z33:AE33">+COUNTIF(Z28:Z32,"x")</f>
        <v>4</v>
      </c>
      <c r="AA33" s="28">
        <f t="shared" si="6"/>
        <v>1</v>
      </c>
      <c r="AB33" s="28">
        <f>+COUNTIF(AB28:AB32,"x")</f>
        <v>0</v>
      </c>
      <c r="AC33" s="28">
        <f>+COUNTIF(AB28:AB32,"x")</f>
        <v>0</v>
      </c>
      <c r="AD33" s="28">
        <f t="shared" si="6"/>
        <v>4</v>
      </c>
      <c r="AE33" s="63">
        <f t="shared" si="6"/>
        <v>1</v>
      </c>
    </row>
    <row r="34" spans="1:31" ht="28.5" customHeight="1">
      <c r="A34" s="219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5"/>
      <c r="Z34" s="43">
        <f aca="true" t="shared" si="7" ref="Z34:AE34">+Z33/$C$32</f>
        <v>0.8</v>
      </c>
      <c r="AA34" s="43">
        <f t="shared" si="7"/>
        <v>0.2</v>
      </c>
      <c r="AB34" s="43">
        <f t="shared" si="7"/>
        <v>0</v>
      </c>
      <c r="AC34" s="43">
        <f t="shared" si="7"/>
        <v>0</v>
      </c>
      <c r="AD34" s="43">
        <f t="shared" si="7"/>
        <v>0.8</v>
      </c>
      <c r="AE34" s="64">
        <f t="shared" si="7"/>
        <v>0.2</v>
      </c>
    </row>
    <row r="35" spans="1:31" ht="53.25" customHeight="1">
      <c r="A35" s="175" t="s">
        <v>8</v>
      </c>
      <c r="B35" s="174" t="s">
        <v>30</v>
      </c>
      <c r="C35" s="49">
        <v>1</v>
      </c>
      <c r="D35" s="7" t="s">
        <v>110</v>
      </c>
      <c r="E35" s="7" t="s">
        <v>15</v>
      </c>
      <c r="F35" s="7" t="s">
        <v>112</v>
      </c>
      <c r="G35" s="7" t="s">
        <v>29</v>
      </c>
      <c r="H35" s="51">
        <v>0.95</v>
      </c>
      <c r="I35" s="51">
        <v>0.98</v>
      </c>
      <c r="J35" s="12" t="s">
        <v>80</v>
      </c>
      <c r="K35" s="56" t="s">
        <v>81</v>
      </c>
      <c r="L35" s="56" t="s">
        <v>63</v>
      </c>
      <c r="M35" s="180">
        <v>1</v>
      </c>
      <c r="N35" s="180"/>
      <c r="O35" s="180"/>
      <c r="P35" s="180"/>
      <c r="Q35" s="180"/>
      <c r="R35" s="180"/>
      <c r="S35" s="232">
        <v>0.998</v>
      </c>
      <c r="T35" s="232"/>
      <c r="U35" s="232"/>
      <c r="V35" s="232"/>
      <c r="W35" s="232"/>
      <c r="X35" s="232"/>
      <c r="Y35" s="54">
        <f>+AVERAGE(M35:X35)</f>
        <v>0.999</v>
      </c>
      <c r="Z35" s="39" t="s">
        <v>59</v>
      </c>
      <c r="AA35" s="51"/>
      <c r="AB35" s="51"/>
      <c r="AC35" s="51"/>
      <c r="AD35" s="50" t="s">
        <v>59</v>
      </c>
      <c r="AE35" s="62"/>
    </row>
    <row r="36" spans="1:31" ht="57.75" customHeight="1">
      <c r="A36" s="175"/>
      <c r="B36" s="174"/>
      <c r="C36" s="49">
        <v>2</v>
      </c>
      <c r="D36" s="7" t="s">
        <v>111</v>
      </c>
      <c r="E36" s="7" t="s">
        <v>15</v>
      </c>
      <c r="F36" s="7" t="s">
        <v>113</v>
      </c>
      <c r="G36" s="7" t="s">
        <v>29</v>
      </c>
      <c r="H36" s="51">
        <v>0.95</v>
      </c>
      <c r="I36" s="51">
        <v>0.9</v>
      </c>
      <c r="J36" s="12" t="s">
        <v>80</v>
      </c>
      <c r="K36" s="56" t="s">
        <v>81</v>
      </c>
      <c r="L36" s="56" t="s">
        <v>63</v>
      </c>
      <c r="M36" s="165">
        <v>0.9998</v>
      </c>
      <c r="N36" s="165"/>
      <c r="O36" s="165"/>
      <c r="P36" s="165"/>
      <c r="Q36" s="165"/>
      <c r="R36" s="165"/>
      <c r="S36" s="165">
        <v>0.9993</v>
      </c>
      <c r="T36" s="165"/>
      <c r="U36" s="165"/>
      <c r="V36" s="165"/>
      <c r="W36" s="165"/>
      <c r="X36" s="165"/>
      <c r="Y36" s="54">
        <f>+AVERAGE(M36:X36)</f>
        <v>0.9995499999999999</v>
      </c>
      <c r="Z36" s="39" t="s">
        <v>59</v>
      </c>
      <c r="AA36" s="51"/>
      <c r="AB36" s="51"/>
      <c r="AC36" s="51"/>
      <c r="AD36" s="50" t="s">
        <v>59</v>
      </c>
      <c r="AE36" s="62"/>
    </row>
    <row r="37" spans="1:31" ht="78" customHeight="1">
      <c r="A37" s="175"/>
      <c r="B37" s="174"/>
      <c r="C37" s="49">
        <v>3</v>
      </c>
      <c r="D37" s="7" t="s">
        <v>18</v>
      </c>
      <c r="E37" s="7" t="s">
        <v>15</v>
      </c>
      <c r="F37" s="7" t="s">
        <v>114</v>
      </c>
      <c r="G37" s="7" t="s">
        <v>25</v>
      </c>
      <c r="H37" s="12">
        <v>0.85</v>
      </c>
      <c r="I37" s="51">
        <v>0.98</v>
      </c>
      <c r="J37" s="56" t="s">
        <v>61</v>
      </c>
      <c r="K37" s="56" t="s">
        <v>62</v>
      </c>
      <c r="L37" s="56" t="s">
        <v>63</v>
      </c>
      <c r="M37" s="180">
        <v>0.917</v>
      </c>
      <c r="N37" s="180"/>
      <c r="O37" s="180"/>
      <c r="P37" s="180"/>
      <c r="Q37" s="180"/>
      <c r="R37" s="180"/>
      <c r="S37" s="180">
        <v>1</v>
      </c>
      <c r="T37" s="180"/>
      <c r="U37" s="180"/>
      <c r="V37" s="180"/>
      <c r="W37" s="180"/>
      <c r="X37" s="180"/>
      <c r="Y37" s="54">
        <f>+AVERAGE(M37:X37)</f>
        <v>0.9585</v>
      </c>
      <c r="Z37" s="39" t="s">
        <v>59</v>
      </c>
      <c r="AA37" s="51"/>
      <c r="AB37" s="51"/>
      <c r="AC37" s="51"/>
      <c r="AD37" s="50" t="s">
        <v>59</v>
      </c>
      <c r="AE37" s="62"/>
    </row>
    <row r="38" spans="1:31" ht="51.75" customHeight="1">
      <c r="A38" s="175"/>
      <c r="B38" s="174"/>
      <c r="C38" s="49">
        <v>4</v>
      </c>
      <c r="D38" s="7" t="s">
        <v>115</v>
      </c>
      <c r="E38" s="7" t="s">
        <v>19</v>
      </c>
      <c r="F38" s="7" t="s">
        <v>116</v>
      </c>
      <c r="G38" s="7" t="s">
        <v>25</v>
      </c>
      <c r="H38" s="51">
        <v>0.85</v>
      </c>
      <c r="I38" s="51">
        <v>0.9</v>
      </c>
      <c r="J38" s="56" t="s">
        <v>61</v>
      </c>
      <c r="K38" s="56" t="s">
        <v>62</v>
      </c>
      <c r="L38" s="56" t="s">
        <v>63</v>
      </c>
      <c r="M38" s="220">
        <v>0.875</v>
      </c>
      <c r="N38" s="221"/>
      <c r="O38" s="221"/>
      <c r="P38" s="221"/>
      <c r="Q38" s="221"/>
      <c r="R38" s="222"/>
      <c r="S38" s="206">
        <v>0.89</v>
      </c>
      <c r="T38" s="207"/>
      <c r="U38" s="207"/>
      <c r="V38" s="207"/>
      <c r="W38" s="207"/>
      <c r="X38" s="208"/>
      <c r="Y38" s="41">
        <f>+AVERAGE(M38:X38)</f>
        <v>0.8825000000000001</v>
      </c>
      <c r="Z38" s="39" t="s">
        <v>59</v>
      </c>
      <c r="AA38" s="51"/>
      <c r="AB38" s="51"/>
      <c r="AC38" s="51"/>
      <c r="AD38" s="50" t="s">
        <v>59</v>
      </c>
      <c r="AE38" s="62"/>
    </row>
    <row r="39" spans="1:31" ht="28.5" customHeight="1">
      <c r="A39" s="218" t="s">
        <v>51</v>
      </c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2"/>
      <c r="Z39" s="28">
        <f aca="true" t="shared" si="8" ref="Z39:AE39">+COUNTIF(Z35:Z38,"x")</f>
        <v>4</v>
      </c>
      <c r="AA39" s="28">
        <f t="shared" si="8"/>
        <v>0</v>
      </c>
      <c r="AB39" s="28">
        <f t="shared" si="8"/>
        <v>0</v>
      </c>
      <c r="AC39" s="28">
        <f t="shared" si="8"/>
        <v>0</v>
      </c>
      <c r="AD39" s="28">
        <f t="shared" si="8"/>
        <v>4</v>
      </c>
      <c r="AE39" s="63">
        <f t="shared" si="8"/>
        <v>0</v>
      </c>
    </row>
    <row r="40" spans="1:31" ht="28.5" customHeight="1">
      <c r="A40" s="219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5"/>
      <c r="Z40" s="43">
        <f aca="true" t="shared" si="9" ref="Z40:AE40">+Z39/$C$38</f>
        <v>1</v>
      </c>
      <c r="AA40" s="43">
        <f t="shared" si="9"/>
        <v>0</v>
      </c>
      <c r="AB40" s="43">
        <f t="shared" si="9"/>
        <v>0</v>
      </c>
      <c r="AC40" s="43">
        <f t="shared" si="9"/>
        <v>0</v>
      </c>
      <c r="AD40" s="43">
        <f t="shared" si="9"/>
        <v>1</v>
      </c>
      <c r="AE40" s="64">
        <f t="shared" si="9"/>
        <v>0</v>
      </c>
    </row>
    <row r="41" spans="1:31" ht="77.25" customHeight="1">
      <c r="A41" s="66" t="s">
        <v>117</v>
      </c>
      <c r="B41" s="53" t="s">
        <v>98</v>
      </c>
      <c r="C41" s="49">
        <v>1</v>
      </c>
      <c r="D41" s="7" t="s">
        <v>118</v>
      </c>
      <c r="E41" s="7" t="s">
        <v>5</v>
      </c>
      <c r="F41" s="7" t="s">
        <v>121</v>
      </c>
      <c r="G41" s="7" t="s">
        <v>119</v>
      </c>
      <c r="H41" s="12">
        <v>0.8</v>
      </c>
      <c r="I41" s="12" t="s">
        <v>120</v>
      </c>
      <c r="J41" s="56" t="s">
        <v>61</v>
      </c>
      <c r="K41" s="56" t="s">
        <v>62</v>
      </c>
      <c r="L41" s="56" t="s">
        <v>63</v>
      </c>
      <c r="M41" s="171">
        <v>0.86</v>
      </c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3"/>
      <c r="Y41" s="41">
        <f>+AVERAGE(M41:X41)</f>
        <v>0.86</v>
      </c>
      <c r="Z41" s="39" t="s">
        <v>59</v>
      </c>
      <c r="AA41" s="51"/>
      <c r="AB41" s="51"/>
      <c r="AC41" s="51"/>
      <c r="AD41" s="50" t="s">
        <v>59</v>
      </c>
      <c r="AE41" s="62"/>
    </row>
    <row r="42" spans="1:31" ht="28.5" customHeight="1">
      <c r="A42" s="218" t="s">
        <v>51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2"/>
      <c r="Z42" s="28">
        <f aca="true" t="shared" si="10" ref="Z42:AE42">+COUNTIF(Z41,"x")</f>
        <v>1</v>
      </c>
      <c r="AA42" s="28">
        <f t="shared" si="10"/>
        <v>0</v>
      </c>
      <c r="AB42" s="28">
        <f t="shared" si="10"/>
        <v>0</v>
      </c>
      <c r="AC42" s="28">
        <f t="shared" si="10"/>
        <v>0</v>
      </c>
      <c r="AD42" s="28">
        <f t="shared" si="10"/>
        <v>1</v>
      </c>
      <c r="AE42" s="63">
        <f t="shared" si="10"/>
        <v>0</v>
      </c>
    </row>
    <row r="43" spans="1:31" ht="28.5" customHeight="1">
      <c r="A43" s="219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5"/>
      <c r="Z43" s="43">
        <f aca="true" t="shared" si="11" ref="Z43:AE43">+Z42/$C$41</f>
        <v>1</v>
      </c>
      <c r="AA43" s="43">
        <f t="shared" si="11"/>
        <v>0</v>
      </c>
      <c r="AB43" s="43">
        <f t="shared" si="11"/>
        <v>0</v>
      </c>
      <c r="AC43" s="43">
        <f t="shared" si="11"/>
        <v>0</v>
      </c>
      <c r="AD43" s="43">
        <f t="shared" si="11"/>
        <v>1</v>
      </c>
      <c r="AE43" s="64">
        <f t="shared" si="11"/>
        <v>0</v>
      </c>
    </row>
    <row r="44" spans="1:31" ht="33.75" customHeight="1">
      <c r="A44" s="168" t="s">
        <v>52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70"/>
      <c r="Z44" s="29">
        <f aca="true" t="shared" si="12" ref="Z44:AE44">+(Z12+Z20+Z26+Z33+Z39)</f>
        <v>19</v>
      </c>
      <c r="AA44" s="29">
        <f t="shared" si="12"/>
        <v>2</v>
      </c>
      <c r="AB44" s="29">
        <f t="shared" si="12"/>
        <v>0</v>
      </c>
      <c r="AC44" s="29">
        <f t="shared" si="12"/>
        <v>3</v>
      </c>
      <c r="AD44" s="29">
        <f t="shared" si="12"/>
        <v>18</v>
      </c>
      <c r="AE44" s="67">
        <f t="shared" si="12"/>
        <v>3</v>
      </c>
    </row>
    <row r="45" spans="1:31" ht="20.25">
      <c r="A45" s="59"/>
      <c r="B45" s="18"/>
      <c r="C45" s="18"/>
      <c r="D45" s="19"/>
      <c r="E45" s="18"/>
      <c r="F45" s="18"/>
      <c r="G45" s="55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2" t="s">
        <v>53</v>
      </c>
      <c r="T45" s="202"/>
      <c r="U45" s="202"/>
      <c r="V45" s="202"/>
      <c r="W45" s="202"/>
      <c r="X45" s="202"/>
      <c r="Y45" s="202"/>
      <c r="Z45" s="202">
        <f>SUM(Z44:AC44)</f>
        <v>24</v>
      </c>
      <c r="AA45" s="202"/>
      <c r="AB45" s="202"/>
      <c r="AC45" s="57"/>
      <c r="AD45" s="68">
        <f>+AD44/(AD44+AE44)</f>
        <v>0.8571428571428571</v>
      </c>
      <c r="AE45" s="69">
        <f>+AE44/(AD44+AE44)</f>
        <v>0.14285714285714285</v>
      </c>
    </row>
    <row r="46" spans="1:31" ht="15" thickBot="1">
      <c r="A46" s="70"/>
      <c r="B46" s="71"/>
      <c r="C46" s="71"/>
      <c r="D46" s="72"/>
      <c r="E46" s="71"/>
      <c r="F46" s="71"/>
      <c r="G46" s="73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4"/>
      <c r="AA46" s="74"/>
      <c r="AB46" s="74"/>
      <c r="AC46" s="74"/>
      <c r="AD46" s="71"/>
      <c r="AE46" s="75"/>
    </row>
    <row r="134" spans="1:31" ht="15">
      <c r="A134" s="10"/>
      <c r="B134" s="10"/>
      <c r="C134" s="10"/>
      <c r="D134" s="15"/>
      <c r="E134" s="10"/>
      <c r="F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</row>
    <row r="135" spans="1:31" ht="15">
      <c r="A135" s="10"/>
      <c r="B135" s="10"/>
      <c r="C135" s="10"/>
      <c r="D135" s="15"/>
      <c r="E135" s="10"/>
      <c r="F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</row>
    <row r="136" spans="1:31" ht="15">
      <c r="A136" s="10"/>
      <c r="B136" s="10"/>
      <c r="C136" s="10"/>
      <c r="D136" s="15"/>
      <c r="E136" s="10"/>
      <c r="F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6"/>
    </row>
    <row r="137" spans="1:31" ht="15">
      <c r="A137" s="17"/>
      <c r="B137" s="18"/>
      <c r="C137" s="18"/>
      <c r="D137" s="19"/>
      <c r="E137" s="18"/>
      <c r="F137" s="20"/>
      <c r="G137" s="35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20"/>
    </row>
    <row r="138" spans="1:31" ht="14.25">
      <c r="A138" s="21"/>
      <c r="B138" s="18"/>
      <c r="C138" s="18"/>
      <c r="D138" s="19"/>
      <c r="E138" s="18"/>
      <c r="F138" s="18"/>
      <c r="G138" s="35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20"/>
    </row>
    <row r="139" spans="1:31" ht="14.25">
      <c r="A139" s="21"/>
      <c r="B139" s="18"/>
      <c r="C139" s="18"/>
      <c r="D139" s="19"/>
      <c r="E139" s="18"/>
      <c r="F139" s="18"/>
      <c r="G139" s="35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20"/>
    </row>
    <row r="140" spans="1:31" ht="14.25">
      <c r="A140" s="21"/>
      <c r="B140" s="18"/>
      <c r="C140" s="18"/>
      <c r="D140" s="19"/>
      <c r="E140" s="18"/>
      <c r="F140" s="18"/>
      <c r="G140" s="35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20"/>
    </row>
    <row r="141" spans="1:31" ht="14.25">
      <c r="A141" s="18"/>
      <c r="B141" s="18"/>
      <c r="C141" s="18"/>
      <c r="D141" s="19"/>
      <c r="E141" s="18"/>
      <c r="F141" s="18"/>
      <c r="G141" s="35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20"/>
    </row>
    <row r="142" spans="1:31" ht="15">
      <c r="A142" s="20"/>
      <c r="B142" s="20"/>
      <c r="C142" s="35"/>
      <c r="D142" s="15"/>
      <c r="E142" s="16"/>
      <c r="F142" s="16"/>
      <c r="G142" s="35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</row>
    <row r="143" spans="1:31" ht="14.25">
      <c r="A143" s="18"/>
      <c r="B143" s="18"/>
      <c r="C143" s="18"/>
      <c r="D143" s="19"/>
      <c r="E143" s="18"/>
      <c r="F143" s="18"/>
      <c r="G143" s="23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20"/>
    </row>
    <row r="144" spans="1:31" ht="14.25">
      <c r="A144" s="20"/>
      <c r="B144" s="22"/>
      <c r="C144" s="34"/>
      <c r="D144" s="19"/>
      <c r="E144" s="20"/>
      <c r="F144" s="20"/>
      <c r="G144" s="23"/>
      <c r="H144" s="20"/>
      <c r="I144" s="20"/>
      <c r="J144" s="35"/>
      <c r="K144" s="35"/>
      <c r="L144" s="35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55"/>
      <c r="AD144" s="20"/>
      <c r="AE144" s="22"/>
    </row>
    <row r="145" spans="1:31" ht="14.25">
      <c r="A145" s="20"/>
      <c r="B145" s="22"/>
      <c r="C145" s="34"/>
      <c r="D145" s="19"/>
      <c r="E145" s="20"/>
      <c r="F145" s="20"/>
      <c r="G145" s="23"/>
      <c r="H145" s="20"/>
      <c r="I145" s="20"/>
      <c r="J145" s="35"/>
      <c r="K145" s="35"/>
      <c r="L145" s="35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55"/>
      <c r="AD145" s="20"/>
      <c r="AE145" s="22"/>
    </row>
    <row r="146" spans="1:31" ht="14.25">
      <c r="A146" s="20"/>
      <c r="B146" s="22"/>
      <c r="C146" s="34"/>
      <c r="D146" s="19"/>
      <c r="E146" s="20"/>
      <c r="F146" s="20"/>
      <c r="G146" s="35"/>
      <c r="H146" s="20"/>
      <c r="I146" s="20"/>
      <c r="J146" s="35"/>
      <c r="K146" s="35"/>
      <c r="L146" s="35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55"/>
      <c r="AD146" s="20"/>
      <c r="AE146" s="22"/>
    </row>
    <row r="147" spans="1:31" ht="14.25">
      <c r="A147" s="19"/>
      <c r="B147" s="19"/>
      <c r="C147" s="19"/>
      <c r="D147" s="19"/>
      <c r="E147" s="19"/>
      <c r="F147" s="19"/>
      <c r="G147" s="35"/>
      <c r="H147" s="24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</row>
    <row r="148" spans="1:31" ht="14.25">
      <c r="A148" s="19"/>
      <c r="B148" s="19"/>
      <c r="C148" s="19"/>
      <c r="D148" s="19"/>
      <c r="E148" s="25"/>
      <c r="F148" s="19"/>
      <c r="G148" s="3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</row>
    <row r="149" spans="1:31" ht="14.25">
      <c r="A149" s="19"/>
      <c r="B149" s="19"/>
      <c r="C149" s="19"/>
      <c r="D149" s="19"/>
      <c r="E149" s="25"/>
      <c r="F149" s="26"/>
      <c r="G149" s="35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25"/>
    </row>
    <row r="150" spans="1:31" ht="14.25">
      <c r="A150" s="19"/>
      <c r="B150" s="19"/>
      <c r="C150" s="19"/>
      <c r="D150" s="19"/>
      <c r="E150" s="25"/>
      <c r="F150" s="19"/>
      <c r="G150" s="3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</row>
    <row r="151" spans="1:31" ht="15">
      <c r="A151" s="10"/>
      <c r="B151" s="10"/>
      <c r="C151" s="10"/>
      <c r="D151" s="15"/>
      <c r="E151" s="10"/>
      <c r="F151" s="10"/>
      <c r="G151" s="35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6"/>
    </row>
    <row r="152" spans="1:31" ht="15">
      <c r="A152" s="16"/>
      <c r="B152" s="16"/>
      <c r="C152" s="16"/>
      <c r="D152" s="14"/>
      <c r="E152" s="16"/>
      <c r="F152" s="16"/>
      <c r="G152" s="35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</row>
    <row r="153" spans="1:31" ht="14.25">
      <c r="A153" s="18"/>
      <c r="B153" s="18"/>
      <c r="C153" s="18"/>
      <c r="D153" s="19"/>
      <c r="E153" s="18"/>
      <c r="F153" s="18"/>
      <c r="G153" s="217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20"/>
    </row>
    <row r="154" spans="1:31" ht="14.25">
      <c r="A154" s="18"/>
      <c r="B154" s="18"/>
      <c r="C154" s="18"/>
      <c r="D154" s="19"/>
      <c r="E154" s="18"/>
      <c r="F154" s="18"/>
      <c r="G154" s="217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20"/>
    </row>
    <row r="155" spans="1:31" ht="14.25">
      <c r="A155" s="18"/>
      <c r="B155" s="18"/>
      <c r="C155" s="18"/>
      <c r="D155" s="19"/>
      <c r="E155" s="18"/>
      <c r="F155" s="18"/>
      <c r="G155" s="35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20"/>
    </row>
    <row r="156" spans="1:31" ht="14.25">
      <c r="A156" s="18"/>
      <c r="B156" s="18"/>
      <c r="C156" s="18"/>
      <c r="D156" s="19"/>
      <c r="E156" s="18"/>
      <c r="F156" s="18"/>
      <c r="G156" s="217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20"/>
    </row>
    <row r="157" spans="1:31" ht="14.25">
      <c r="A157" s="18"/>
      <c r="B157" s="18"/>
      <c r="C157" s="18"/>
      <c r="D157" s="19"/>
      <c r="E157" s="18"/>
      <c r="F157" s="18"/>
      <c r="G157" s="217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20"/>
    </row>
    <row r="158" spans="1:31" ht="14.25">
      <c r="A158" s="18"/>
      <c r="B158" s="18"/>
      <c r="C158" s="18"/>
      <c r="D158" s="19"/>
      <c r="E158" s="18"/>
      <c r="F158" s="18"/>
      <c r="G158" s="214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20"/>
    </row>
    <row r="159" spans="1:31" ht="14.25">
      <c r="A159" s="18"/>
      <c r="B159" s="18"/>
      <c r="C159" s="18"/>
      <c r="D159" s="19"/>
      <c r="E159" s="18"/>
      <c r="F159" s="18"/>
      <c r="G159" s="214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20"/>
    </row>
    <row r="160" spans="1:31" ht="14.25">
      <c r="A160" s="18"/>
      <c r="B160" s="18"/>
      <c r="C160" s="18"/>
      <c r="D160" s="19"/>
      <c r="E160" s="18"/>
      <c r="F160" s="18"/>
      <c r="G160" s="35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20"/>
    </row>
    <row r="161" spans="1:31" ht="14.25">
      <c r="A161" s="18"/>
      <c r="B161" s="18"/>
      <c r="C161" s="18"/>
      <c r="D161" s="19"/>
      <c r="E161" s="18"/>
      <c r="F161" s="18"/>
      <c r="G161" s="35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20"/>
    </row>
    <row r="162" spans="1:31" ht="14.25">
      <c r="A162" s="18"/>
      <c r="B162" s="18"/>
      <c r="C162" s="18"/>
      <c r="D162" s="19"/>
      <c r="E162" s="18"/>
      <c r="F162" s="18"/>
      <c r="G162" s="35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20"/>
    </row>
    <row r="163" spans="1:31" ht="14.25">
      <c r="A163" s="18"/>
      <c r="B163" s="18"/>
      <c r="C163" s="18"/>
      <c r="D163" s="19"/>
      <c r="E163" s="18"/>
      <c r="F163" s="18"/>
      <c r="G163" s="35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20"/>
    </row>
    <row r="164" spans="1:31" ht="14.25">
      <c r="A164" s="18"/>
      <c r="B164" s="18"/>
      <c r="C164" s="18"/>
      <c r="D164" s="19"/>
      <c r="E164" s="18"/>
      <c r="F164" s="18"/>
      <c r="G164" s="35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20"/>
    </row>
    <row r="165" spans="1:31" ht="14.25">
      <c r="A165" s="18"/>
      <c r="B165" s="18"/>
      <c r="C165" s="18"/>
      <c r="D165" s="19"/>
      <c r="E165" s="18"/>
      <c r="F165" s="18"/>
      <c r="G165" s="35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20"/>
    </row>
    <row r="166" spans="1:31" ht="14.25">
      <c r="A166" s="18"/>
      <c r="B166" s="18"/>
      <c r="C166" s="18"/>
      <c r="D166" s="19"/>
      <c r="E166" s="18"/>
      <c r="F166" s="18"/>
      <c r="G166" s="35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20"/>
    </row>
    <row r="167" spans="1:31" ht="14.25">
      <c r="A167" s="18"/>
      <c r="B167" s="18"/>
      <c r="C167" s="18"/>
      <c r="D167" s="19"/>
      <c r="E167" s="18"/>
      <c r="F167" s="18"/>
      <c r="G167" s="35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20"/>
    </row>
    <row r="168" spans="1:31" ht="14.25">
      <c r="A168" s="18"/>
      <c r="B168" s="18"/>
      <c r="C168" s="18"/>
      <c r="D168" s="19"/>
      <c r="E168" s="18"/>
      <c r="F168" s="18"/>
      <c r="G168" s="35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20"/>
    </row>
    <row r="169" spans="1:31" ht="14.25">
      <c r="A169" s="18"/>
      <c r="B169" s="18"/>
      <c r="C169" s="18"/>
      <c r="D169" s="19"/>
      <c r="E169" s="18"/>
      <c r="F169" s="18"/>
      <c r="G169" s="35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20"/>
    </row>
    <row r="170" spans="1:31" ht="14.25">
      <c r="A170" s="18"/>
      <c r="B170" s="18"/>
      <c r="C170" s="18"/>
      <c r="D170" s="19"/>
      <c r="E170" s="18"/>
      <c r="F170" s="18"/>
      <c r="G170" s="35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20"/>
    </row>
    <row r="171" spans="1:31" ht="14.25">
      <c r="A171" s="18"/>
      <c r="B171" s="18"/>
      <c r="C171" s="18"/>
      <c r="D171" s="19"/>
      <c r="E171" s="18"/>
      <c r="F171" s="18"/>
      <c r="G171" s="35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20"/>
    </row>
    <row r="172" spans="1:31" ht="14.25">
      <c r="A172" s="18"/>
      <c r="B172" s="18"/>
      <c r="C172" s="18"/>
      <c r="D172" s="19"/>
      <c r="E172" s="18"/>
      <c r="F172" s="18"/>
      <c r="G172" s="35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20"/>
    </row>
    <row r="173" spans="1:31" ht="14.25">
      <c r="A173" s="18"/>
      <c r="B173" s="18"/>
      <c r="C173" s="18"/>
      <c r="D173" s="19"/>
      <c r="E173" s="18"/>
      <c r="F173" s="18"/>
      <c r="G173" s="35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20"/>
    </row>
    <row r="174" spans="1:31" ht="14.25">
      <c r="A174" s="18"/>
      <c r="B174" s="18"/>
      <c r="C174" s="18"/>
      <c r="D174" s="19"/>
      <c r="E174" s="18"/>
      <c r="F174" s="18"/>
      <c r="G174" s="35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20"/>
    </row>
    <row r="175" spans="1:31" ht="14.25">
      <c r="A175" s="18"/>
      <c r="B175" s="18"/>
      <c r="C175" s="18"/>
      <c r="D175" s="19"/>
      <c r="E175" s="18"/>
      <c r="F175" s="18"/>
      <c r="G175" s="35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20"/>
    </row>
    <row r="176" spans="1:31" ht="14.25">
      <c r="A176" s="18"/>
      <c r="B176" s="18"/>
      <c r="C176" s="18"/>
      <c r="D176" s="19"/>
      <c r="E176" s="18"/>
      <c r="F176" s="18"/>
      <c r="G176" s="35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20"/>
    </row>
  </sheetData>
  <sheetProtection/>
  <mergeCells count="94">
    <mergeCell ref="B1:G3"/>
    <mergeCell ref="H1:AA3"/>
    <mergeCell ref="J24:L24"/>
    <mergeCell ref="M24:R24"/>
    <mergeCell ref="S24:X24"/>
    <mergeCell ref="B26:Y27"/>
    <mergeCell ref="J5:L5"/>
    <mergeCell ref="H5:H6"/>
    <mergeCell ref="M22:O22"/>
    <mergeCell ref="M23:O23"/>
    <mergeCell ref="M37:R37"/>
    <mergeCell ref="S37:X37"/>
    <mergeCell ref="M36:R36"/>
    <mergeCell ref="S35:X35"/>
    <mergeCell ref="S32:X32"/>
    <mergeCell ref="M31:X31"/>
    <mergeCell ref="M15:R15"/>
    <mergeCell ref="S15:X15"/>
    <mergeCell ref="M18:X18"/>
    <mergeCell ref="M19:X19"/>
    <mergeCell ref="A22:A25"/>
    <mergeCell ref="V23:X23"/>
    <mergeCell ref="M25:R25"/>
    <mergeCell ref="S25:X25"/>
    <mergeCell ref="C5:C6"/>
    <mergeCell ref="A20:A21"/>
    <mergeCell ref="M5:X5"/>
    <mergeCell ref="M7:R7"/>
    <mergeCell ref="S7:X7"/>
    <mergeCell ref="Y5:Y6"/>
    <mergeCell ref="M17:X17"/>
    <mergeCell ref="V14:X14"/>
    <mergeCell ref="A14:A19"/>
    <mergeCell ref="B14:B19"/>
    <mergeCell ref="G156:G157"/>
    <mergeCell ref="S45:Y45"/>
    <mergeCell ref="A33:Y34"/>
    <mergeCell ref="S36:X36"/>
    <mergeCell ref="A39:Y40"/>
    <mergeCell ref="M28:X28"/>
    <mergeCell ref="M38:R38"/>
    <mergeCell ref="S38:X38"/>
    <mergeCell ref="M30:X30"/>
    <mergeCell ref="M35:R35"/>
    <mergeCell ref="G158:G159"/>
    <mergeCell ref="A5:A6"/>
    <mergeCell ref="B5:B6"/>
    <mergeCell ref="D5:D6"/>
    <mergeCell ref="E5:E6"/>
    <mergeCell ref="F5:F6"/>
    <mergeCell ref="G153:G154"/>
    <mergeCell ref="A35:A38"/>
    <mergeCell ref="B35:B38"/>
    <mergeCell ref="A42:Y43"/>
    <mergeCell ref="A1:A3"/>
    <mergeCell ref="A7:A11"/>
    <mergeCell ref="M14:O14"/>
    <mergeCell ref="P14:R14"/>
    <mergeCell ref="P22:R22"/>
    <mergeCell ref="S22:U22"/>
    <mergeCell ref="M10:X10"/>
    <mergeCell ref="M11:X11"/>
    <mergeCell ref="M16:O16"/>
    <mergeCell ref="P16:R16"/>
    <mergeCell ref="I5:I6"/>
    <mergeCell ref="AB1:AE1"/>
    <mergeCell ref="AB2:AE2"/>
    <mergeCell ref="AB3:AE3"/>
    <mergeCell ref="Z45:AB45"/>
    <mergeCell ref="B22:B25"/>
    <mergeCell ref="J23:L23"/>
    <mergeCell ref="M32:R32"/>
    <mergeCell ref="G5:G6"/>
    <mergeCell ref="B9:B11"/>
    <mergeCell ref="AD5:AE5"/>
    <mergeCell ref="S23:U23"/>
    <mergeCell ref="M29:R29"/>
    <mergeCell ref="S29:X29"/>
    <mergeCell ref="V22:X22"/>
    <mergeCell ref="Z5:AC5"/>
    <mergeCell ref="V16:X16"/>
    <mergeCell ref="P23:R23"/>
    <mergeCell ref="B12:Y13"/>
    <mergeCell ref="B20:Y21"/>
    <mergeCell ref="M8:X8"/>
    <mergeCell ref="M9:X9"/>
    <mergeCell ref="S14:U14"/>
    <mergeCell ref="S16:U16"/>
    <mergeCell ref="A44:Y44"/>
    <mergeCell ref="M41:X41"/>
    <mergeCell ref="B28:B32"/>
    <mergeCell ref="A28:A32"/>
    <mergeCell ref="A12:A13"/>
    <mergeCell ref="A26:A27"/>
  </mergeCells>
  <printOptions horizontalCentered="1"/>
  <pageMargins left="0" right="0" top="0.15748031496062992" bottom="0.15748031496062992" header="0.31496062992125984" footer="0.31496062992125984"/>
  <pageSetup horizontalDpi="600" verticalDpi="600" orientation="landscape" paperSize="5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76"/>
  <sheetViews>
    <sheetView zoomScale="73" zoomScaleNormal="73" zoomScalePageLayoutView="0" workbookViewId="0" topLeftCell="F1">
      <pane ySplit="1" topLeftCell="A40" activePane="bottomLeft" state="frozen"/>
      <selection pane="topLeft" activeCell="D1" sqref="D1"/>
      <selection pane="bottomLeft" activeCell="H41" sqref="H41"/>
    </sheetView>
  </sheetViews>
  <sheetFormatPr defaultColWidth="11.421875" defaultRowHeight="12.75"/>
  <cols>
    <col min="1" max="1" width="21.28125" style="6" customWidth="1"/>
    <col min="2" max="2" width="43.8515625" style="6" customWidth="1"/>
    <col min="3" max="3" width="6.8515625" style="6" customWidth="1"/>
    <col min="4" max="4" width="32.421875" style="13" customWidth="1"/>
    <col min="5" max="5" width="17.7109375" style="6" customWidth="1"/>
    <col min="6" max="6" width="51.00390625" style="6" customWidth="1"/>
    <col min="7" max="7" width="18.28125" style="27" customWidth="1"/>
    <col min="8" max="8" width="10.57421875" style="6" customWidth="1"/>
    <col min="9" max="9" width="13.421875" style="6" customWidth="1"/>
    <col min="10" max="12" width="10.140625" style="6" customWidth="1"/>
    <col min="13" max="24" width="6.28125" style="6" customWidth="1"/>
    <col min="25" max="25" width="15.57421875" style="6" customWidth="1"/>
    <col min="26" max="28" width="9.00390625" style="6" customWidth="1"/>
    <col min="29" max="29" width="11.00390625" style="6" customWidth="1"/>
    <col min="30" max="30" width="10.140625" style="6" customWidth="1"/>
    <col min="31" max="31" width="8.421875" style="27" customWidth="1"/>
    <col min="32" max="16384" width="11.421875" style="6" customWidth="1"/>
  </cols>
  <sheetData>
    <row r="1" spans="1:31" ht="21" customHeight="1">
      <c r="A1" s="211"/>
      <c r="B1" s="233" t="s">
        <v>55</v>
      </c>
      <c r="C1" s="234"/>
      <c r="D1" s="234"/>
      <c r="E1" s="234"/>
      <c r="F1" s="234"/>
      <c r="G1" s="234"/>
      <c r="H1" s="234" t="s">
        <v>55</v>
      </c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9"/>
      <c r="AB1" s="198" t="s">
        <v>54</v>
      </c>
      <c r="AC1" s="198"/>
      <c r="AD1" s="198"/>
      <c r="AE1" s="199"/>
    </row>
    <row r="2" spans="1:31" ht="21" customHeight="1">
      <c r="A2" s="212"/>
      <c r="B2" s="235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40"/>
      <c r="AB2" s="200" t="s">
        <v>145</v>
      </c>
      <c r="AC2" s="200"/>
      <c r="AD2" s="200"/>
      <c r="AE2" s="201"/>
    </row>
    <row r="3" spans="1:31" ht="21" customHeight="1">
      <c r="A3" s="212"/>
      <c r="B3" s="237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41"/>
      <c r="AB3" s="200" t="s">
        <v>48</v>
      </c>
      <c r="AC3" s="200"/>
      <c r="AD3" s="200"/>
      <c r="AE3" s="201"/>
    </row>
    <row r="4" spans="1:31" ht="15" thickBot="1">
      <c r="A4" s="59"/>
      <c r="B4" s="18"/>
      <c r="C4" s="18"/>
      <c r="D4" s="19"/>
      <c r="E4" s="18"/>
      <c r="F4" s="18"/>
      <c r="G4" s="82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60"/>
    </row>
    <row r="5" spans="1:31" ht="30" customHeight="1">
      <c r="A5" s="215" t="s">
        <v>7</v>
      </c>
      <c r="B5" s="215" t="s">
        <v>37</v>
      </c>
      <c r="C5" s="223" t="s">
        <v>83</v>
      </c>
      <c r="D5" s="215" t="s">
        <v>45</v>
      </c>
      <c r="E5" s="215" t="s">
        <v>0</v>
      </c>
      <c r="F5" s="215" t="s">
        <v>1</v>
      </c>
      <c r="G5" s="209" t="s">
        <v>3</v>
      </c>
      <c r="H5" s="215" t="s">
        <v>2</v>
      </c>
      <c r="I5" s="196" t="s">
        <v>122</v>
      </c>
      <c r="J5" s="242" t="s">
        <v>60</v>
      </c>
      <c r="K5" s="243"/>
      <c r="L5" s="244"/>
      <c r="M5" s="178" t="s">
        <v>123</v>
      </c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226" t="s">
        <v>46</v>
      </c>
      <c r="Z5" s="181" t="s">
        <v>38</v>
      </c>
      <c r="AA5" s="182"/>
      <c r="AB5" s="182"/>
      <c r="AC5" s="183"/>
      <c r="AD5" s="178" t="s">
        <v>42</v>
      </c>
      <c r="AE5" s="179"/>
    </row>
    <row r="6" spans="1:31" ht="60.75" thickBot="1">
      <c r="A6" s="216"/>
      <c r="B6" s="216"/>
      <c r="C6" s="224"/>
      <c r="D6" s="216"/>
      <c r="E6" s="216"/>
      <c r="F6" s="216"/>
      <c r="G6" s="210"/>
      <c r="H6" s="216"/>
      <c r="I6" s="197"/>
      <c r="J6" s="37" t="s">
        <v>39</v>
      </c>
      <c r="K6" s="36" t="s">
        <v>40</v>
      </c>
      <c r="L6" s="38" t="s">
        <v>41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11</v>
      </c>
      <c r="X6" s="2">
        <v>12</v>
      </c>
      <c r="Y6" s="227"/>
      <c r="Z6" s="4" t="s">
        <v>39</v>
      </c>
      <c r="AA6" s="1" t="s">
        <v>40</v>
      </c>
      <c r="AB6" s="5" t="s">
        <v>41</v>
      </c>
      <c r="AC6" s="58" t="s">
        <v>130</v>
      </c>
      <c r="AD6" s="3" t="s">
        <v>49</v>
      </c>
      <c r="AE6" s="33" t="s">
        <v>50</v>
      </c>
    </row>
    <row r="7" spans="1:31" ht="64.5" customHeight="1">
      <c r="A7" s="213" t="s">
        <v>20</v>
      </c>
      <c r="B7" s="53" t="s">
        <v>98</v>
      </c>
      <c r="C7" s="53">
        <v>1</v>
      </c>
      <c r="D7" s="30" t="s">
        <v>56</v>
      </c>
      <c r="E7" s="30" t="s">
        <v>15</v>
      </c>
      <c r="F7" s="30" t="s">
        <v>57</v>
      </c>
      <c r="G7" s="31" t="s">
        <v>4</v>
      </c>
      <c r="H7" s="32">
        <v>0.8</v>
      </c>
      <c r="I7" s="79">
        <v>0.92</v>
      </c>
      <c r="J7" s="79" t="s">
        <v>61</v>
      </c>
      <c r="K7" s="79" t="s">
        <v>62</v>
      </c>
      <c r="L7" s="79" t="s">
        <v>63</v>
      </c>
      <c r="M7" s="225">
        <v>1</v>
      </c>
      <c r="N7" s="225"/>
      <c r="O7" s="225"/>
      <c r="P7" s="225"/>
      <c r="Q7" s="225"/>
      <c r="R7" s="225"/>
      <c r="S7" s="225">
        <v>1</v>
      </c>
      <c r="T7" s="225"/>
      <c r="U7" s="225"/>
      <c r="V7" s="225"/>
      <c r="W7" s="225"/>
      <c r="X7" s="225"/>
      <c r="Y7" s="40">
        <f>+AVERAGE(M7:X7)</f>
        <v>1</v>
      </c>
      <c r="Z7" s="39" t="s">
        <v>59</v>
      </c>
      <c r="AA7" s="79"/>
      <c r="AB7" s="79"/>
      <c r="AC7" s="79"/>
      <c r="AD7" s="79" t="s">
        <v>59</v>
      </c>
      <c r="AE7" s="61"/>
    </row>
    <row r="8" spans="1:31" ht="81" customHeight="1">
      <c r="A8" s="175"/>
      <c r="B8" s="83" t="s">
        <v>35</v>
      </c>
      <c r="C8" s="83">
        <v>2</v>
      </c>
      <c r="D8" s="7" t="s">
        <v>21</v>
      </c>
      <c r="E8" s="7" t="s">
        <v>5</v>
      </c>
      <c r="F8" s="7" t="s">
        <v>64</v>
      </c>
      <c r="G8" s="9" t="s">
        <v>4</v>
      </c>
      <c r="H8" s="77">
        <v>0.9</v>
      </c>
      <c r="I8" s="78">
        <v>0.9565</v>
      </c>
      <c r="J8" s="79" t="s">
        <v>61</v>
      </c>
      <c r="K8" s="79" t="s">
        <v>62</v>
      </c>
      <c r="L8" s="79" t="s">
        <v>63</v>
      </c>
      <c r="M8" s="165">
        <v>0.6521</v>
      </c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90">
        <f>+M8</f>
        <v>0.6521</v>
      </c>
      <c r="Z8" s="84"/>
      <c r="AA8" s="42" t="s">
        <v>59</v>
      </c>
      <c r="AB8" s="77"/>
      <c r="AC8" s="77"/>
      <c r="AD8" s="77"/>
      <c r="AE8" s="62" t="s">
        <v>125</v>
      </c>
    </row>
    <row r="9" spans="1:31" ht="54.75" customHeight="1">
      <c r="A9" s="175"/>
      <c r="B9" s="174" t="s">
        <v>36</v>
      </c>
      <c r="C9" s="83">
        <v>3</v>
      </c>
      <c r="D9" s="7" t="s">
        <v>11</v>
      </c>
      <c r="E9" s="7" t="s">
        <v>5</v>
      </c>
      <c r="F9" s="7" t="s">
        <v>64</v>
      </c>
      <c r="G9" s="9" t="s">
        <v>4</v>
      </c>
      <c r="H9" s="77">
        <v>0.8</v>
      </c>
      <c r="I9" s="78">
        <v>0.7333</v>
      </c>
      <c r="J9" s="77" t="s">
        <v>66</v>
      </c>
      <c r="K9" s="77" t="s">
        <v>67</v>
      </c>
      <c r="L9" s="77" t="s">
        <v>68</v>
      </c>
      <c r="M9" s="165">
        <v>0.86</v>
      </c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78">
        <f>+M9</f>
        <v>0.86</v>
      </c>
      <c r="Z9" s="39" t="s">
        <v>59</v>
      </c>
      <c r="AA9" s="77"/>
      <c r="AB9" s="77"/>
      <c r="AC9" s="77"/>
      <c r="AD9" s="77" t="s">
        <v>59</v>
      </c>
      <c r="AE9" s="62"/>
    </row>
    <row r="10" spans="1:31" ht="55.5" customHeight="1">
      <c r="A10" s="175"/>
      <c r="B10" s="174"/>
      <c r="C10" s="83">
        <v>4</v>
      </c>
      <c r="D10" s="7" t="s">
        <v>12</v>
      </c>
      <c r="E10" s="7" t="s">
        <v>5</v>
      </c>
      <c r="F10" s="7" t="s">
        <v>64</v>
      </c>
      <c r="G10" s="9" t="s">
        <v>4</v>
      </c>
      <c r="H10" s="77">
        <v>0.8</v>
      </c>
      <c r="I10" s="77">
        <v>0.8438</v>
      </c>
      <c r="J10" s="77" t="s">
        <v>66</v>
      </c>
      <c r="K10" s="77" t="s">
        <v>67</v>
      </c>
      <c r="L10" s="77" t="s">
        <v>68</v>
      </c>
      <c r="M10" s="165">
        <v>0.9</v>
      </c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78">
        <f>+M10</f>
        <v>0.9</v>
      </c>
      <c r="Z10" s="39" t="s">
        <v>59</v>
      </c>
      <c r="AA10" s="77"/>
      <c r="AB10" s="77"/>
      <c r="AC10" s="77"/>
      <c r="AD10" s="77" t="s">
        <v>59</v>
      </c>
      <c r="AE10" s="62"/>
    </row>
    <row r="11" spans="1:33" ht="57.75" customHeight="1">
      <c r="A11" s="175"/>
      <c r="B11" s="174"/>
      <c r="C11" s="83">
        <v>5</v>
      </c>
      <c r="D11" s="7" t="s">
        <v>26</v>
      </c>
      <c r="E11" s="7" t="s">
        <v>5</v>
      </c>
      <c r="F11" s="7" t="s">
        <v>64</v>
      </c>
      <c r="G11" s="9" t="s">
        <v>4</v>
      </c>
      <c r="H11" s="77">
        <v>0.8</v>
      </c>
      <c r="I11" s="77">
        <v>0.68</v>
      </c>
      <c r="J11" s="77" t="s">
        <v>66</v>
      </c>
      <c r="K11" s="77" t="s">
        <v>67</v>
      </c>
      <c r="L11" s="77" t="s">
        <v>68</v>
      </c>
      <c r="M11" s="180">
        <v>0.88</v>
      </c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78">
        <f>+M11</f>
        <v>0.88</v>
      </c>
      <c r="Z11" s="85" t="s">
        <v>59</v>
      </c>
      <c r="AA11" s="77"/>
      <c r="AB11" s="77"/>
      <c r="AC11" s="77"/>
      <c r="AD11" s="77" t="s">
        <v>125</v>
      </c>
      <c r="AE11" s="62"/>
      <c r="AG11" s="46"/>
    </row>
    <row r="12" spans="1:31" ht="28.5" customHeight="1">
      <c r="A12" s="176"/>
      <c r="B12" s="184" t="s">
        <v>51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6"/>
      <c r="Z12" s="28">
        <f aca="true" t="shared" si="0" ref="Z12:AE12">+COUNTIF(Z7:Z11,"x")</f>
        <v>4</v>
      </c>
      <c r="AA12" s="28">
        <f t="shared" si="0"/>
        <v>1</v>
      </c>
      <c r="AB12" s="28">
        <f t="shared" si="0"/>
        <v>0</v>
      </c>
      <c r="AC12" s="28">
        <f>+COUNTIF(AC7:AC11,"x")</f>
        <v>0</v>
      </c>
      <c r="AD12" s="28">
        <f t="shared" si="0"/>
        <v>4</v>
      </c>
      <c r="AE12" s="63">
        <f t="shared" si="0"/>
        <v>1</v>
      </c>
    </row>
    <row r="13" spans="1:31" ht="28.5" customHeight="1">
      <c r="A13" s="177"/>
      <c r="B13" s="187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9"/>
      <c r="Z13" s="43">
        <f aca="true" t="shared" si="1" ref="Z13:AE13">+Z12/$C$11</f>
        <v>0.8</v>
      </c>
      <c r="AA13" s="43">
        <f t="shared" si="1"/>
        <v>0.2</v>
      </c>
      <c r="AB13" s="43">
        <f t="shared" si="1"/>
        <v>0</v>
      </c>
      <c r="AC13" s="43">
        <f t="shared" si="1"/>
        <v>0</v>
      </c>
      <c r="AD13" s="43">
        <f t="shared" si="1"/>
        <v>0.8</v>
      </c>
      <c r="AE13" s="64">
        <f t="shared" si="1"/>
        <v>0.2</v>
      </c>
    </row>
    <row r="14" spans="1:31" ht="60.75" customHeight="1">
      <c r="A14" s="228" t="s">
        <v>43</v>
      </c>
      <c r="B14" s="230" t="s">
        <v>33</v>
      </c>
      <c r="C14" s="83">
        <v>1</v>
      </c>
      <c r="D14" s="7" t="s">
        <v>69</v>
      </c>
      <c r="E14" s="7" t="s">
        <v>16</v>
      </c>
      <c r="F14" s="7" t="s">
        <v>70</v>
      </c>
      <c r="G14" s="7" t="s">
        <v>22</v>
      </c>
      <c r="H14" s="80">
        <v>1</v>
      </c>
      <c r="I14" s="80">
        <v>0.8685</v>
      </c>
      <c r="J14" s="79" t="s">
        <v>61</v>
      </c>
      <c r="K14" s="79" t="s">
        <v>62</v>
      </c>
      <c r="L14" s="79" t="s">
        <v>63</v>
      </c>
      <c r="M14" s="167">
        <v>0.912</v>
      </c>
      <c r="N14" s="167"/>
      <c r="O14" s="167"/>
      <c r="P14" s="166">
        <v>0.879</v>
      </c>
      <c r="Q14" s="166"/>
      <c r="R14" s="166"/>
      <c r="S14" s="166">
        <v>0.938</v>
      </c>
      <c r="T14" s="166"/>
      <c r="U14" s="166"/>
      <c r="V14" s="166">
        <v>0.938</v>
      </c>
      <c r="W14" s="166"/>
      <c r="X14" s="166"/>
      <c r="Y14" s="41">
        <f>+AVERAGE(M14:X14)</f>
        <v>0.91675</v>
      </c>
      <c r="Z14" s="39" t="s">
        <v>59</v>
      </c>
      <c r="AA14" s="80"/>
      <c r="AB14" s="80"/>
      <c r="AC14" s="80"/>
      <c r="AD14" s="80" t="s">
        <v>125</v>
      </c>
      <c r="AE14" s="62"/>
    </row>
    <row r="15" spans="1:31" ht="60.75" customHeight="1">
      <c r="A15" s="229"/>
      <c r="B15" s="231"/>
      <c r="C15" s="83">
        <v>2</v>
      </c>
      <c r="D15" s="7" t="s">
        <v>71</v>
      </c>
      <c r="E15" s="7" t="s">
        <v>6</v>
      </c>
      <c r="F15" s="7" t="s">
        <v>72</v>
      </c>
      <c r="G15" s="7" t="s">
        <v>22</v>
      </c>
      <c r="H15" s="80">
        <v>0.9</v>
      </c>
      <c r="I15" s="80">
        <v>0.98</v>
      </c>
      <c r="J15" s="79" t="s">
        <v>61</v>
      </c>
      <c r="K15" s="79" t="s">
        <v>62</v>
      </c>
      <c r="L15" s="79" t="s">
        <v>63</v>
      </c>
      <c r="M15" s="180">
        <v>0.88</v>
      </c>
      <c r="N15" s="180"/>
      <c r="O15" s="180"/>
      <c r="P15" s="180"/>
      <c r="Q15" s="180"/>
      <c r="R15" s="180"/>
      <c r="S15" s="232">
        <v>0.904</v>
      </c>
      <c r="T15" s="232"/>
      <c r="U15" s="232"/>
      <c r="V15" s="232"/>
      <c r="W15" s="232"/>
      <c r="X15" s="232"/>
      <c r="Y15" s="78">
        <f>+AVERAGE(M15:X15)</f>
        <v>0.892</v>
      </c>
      <c r="Z15" s="39" t="s">
        <v>59</v>
      </c>
      <c r="AA15" s="80"/>
      <c r="AB15" s="80"/>
      <c r="AC15" s="80"/>
      <c r="AD15" s="77" t="s">
        <v>59</v>
      </c>
      <c r="AE15" s="62"/>
    </row>
    <row r="16" spans="1:31" ht="75" customHeight="1">
      <c r="A16" s="229"/>
      <c r="B16" s="231"/>
      <c r="C16" s="83">
        <v>3</v>
      </c>
      <c r="D16" s="7" t="s">
        <v>73</v>
      </c>
      <c r="E16" s="7" t="s">
        <v>17</v>
      </c>
      <c r="F16" s="7" t="s">
        <v>97</v>
      </c>
      <c r="G16" s="7" t="s">
        <v>22</v>
      </c>
      <c r="H16" s="80">
        <v>0.9</v>
      </c>
      <c r="I16" s="80">
        <v>0.975</v>
      </c>
      <c r="J16" s="79" t="s">
        <v>61</v>
      </c>
      <c r="K16" s="79" t="s">
        <v>62</v>
      </c>
      <c r="L16" s="79" t="s">
        <v>63</v>
      </c>
      <c r="M16" s="167">
        <v>0.95</v>
      </c>
      <c r="N16" s="167"/>
      <c r="O16" s="167"/>
      <c r="P16" s="167">
        <v>0.95</v>
      </c>
      <c r="Q16" s="167"/>
      <c r="R16" s="167"/>
      <c r="S16" s="167">
        <v>1</v>
      </c>
      <c r="T16" s="167"/>
      <c r="U16" s="167"/>
      <c r="V16" s="167">
        <v>1</v>
      </c>
      <c r="W16" s="167"/>
      <c r="X16" s="167"/>
      <c r="Y16" s="41">
        <f>+AVERAGE(M16:X16)</f>
        <v>0.975</v>
      </c>
      <c r="Z16" s="39" t="s">
        <v>59</v>
      </c>
      <c r="AA16" s="80"/>
      <c r="AB16" s="80"/>
      <c r="AC16" s="80"/>
      <c r="AD16" s="77" t="s">
        <v>59</v>
      </c>
      <c r="AE16" s="62"/>
    </row>
    <row r="17" spans="1:31" ht="94.5" customHeight="1">
      <c r="A17" s="229"/>
      <c r="B17" s="231"/>
      <c r="C17" s="83">
        <v>4</v>
      </c>
      <c r="D17" s="7" t="s">
        <v>74</v>
      </c>
      <c r="E17" s="7" t="s">
        <v>5</v>
      </c>
      <c r="F17" s="44" t="s">
        <v>75</v>
      </c>
      <c r="G17" s="7" t="s">
        <v>22</v>
      </c>
      <c r="H17" s="7" t="s">
        <v>31</v>
      </c>
      <c r="I17" s="7" t="s">
        <v>31</v>
      </c>
      <c r="J17" s="7" t="s">
        <v>76</v>
      </c>
      <c r="K17" s="7" t="s">
        <v>77</v>
      </c>
      <c r="L17" s="7" t="s">
        <v>78</v>
      </c>
      <c r="M17" s="171" t="s">
        <v>32</v>
      </c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3"/>
      <c r="Y17" s="78" t="str">
        <f>+M17</f>
        <v>A+</v>
      </c>
      <c r="Z17" s="39" t="s">
        <v>59</v>
      </c>
      <c r="AA17" s="80"/>
      <c r="AB17" s="80"/>
      <c r="AC17" s="80"/>
      <c r="AD17" s="77" t="s">
        <v>59</v>
      </c>
      <c r="AE17" s="62"/>
    </row>
    <row r="18" spans="1:31" ht="51" customHeight="1">
      <c r="A18" s="229"/>
      <c r="B18" s="231"/>
      <c r="C18" s="83">
        <v>5</v>
      </c>
      <c r="D18" s="7" t="s">
        <v>28</v>
      </c>
      <c r="E18" s="7" t="s">
        <v>5</v>
      </c>
      <c r="F18" s="7" t="s">
        <v>79</v>
      </c>
      <c r="G18" s="7" t="s">
        <v>24</v>
      </c>
      <c r="H18" s="12">
        <v>0.95</v>
      </c>
      <c r="I18" s="45">
        <v>0.976</v>
      </c>
      <c r="J18" s="12" t="s">
        <v>80</v>
      </c>
      <c r="K18" s="79" t="s">
        <v>81</v>
      </c>
      <c r="L18" s="79" t="s">
        <v>63</v>
      </c>
      <c r="M18" s="232">
        <v>0.976</v>
      </c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78">
        <f>+M18</f>
        <v>0.976</v>
      </c>
      <c r="Z18" s="39" t="s">
        <v>59</v>
      </c>
      <c r="AA18" s="80"/>
      <c r="AB18" s="80"/>
      <c r="AC18" s="80"/>
      <c r="AD18" s="77" t="s">
        <v>59</v>
      </c>
      <c r="AE18" s="62"/>
    </row>
    <row r="19" spans="1:31" ht="51" customHeight="1">
      <c r="A19" s="229"/>
      <c r="B19" s="231"/>
      <c r="C19" s="83">
        <v>6</v>
      </c>
      <c r="D19" s="7" t="s">
        <v>27</v>
      </c>
      <c r="E19" s="7" t="s">
        <v>5</v>
      </c>
      <c r="F19" s="7" t="s">
        <v>82</v>
      </c>
      <c r="G19" s="7" t="s">
        <v>24</v>
      </c>
      <c r="H19" s="12">
        <v>0.9</v>
      </c>
      <c r="I19" s="45">
        <v>0.914</v>
      </c>
      <c r="J19" s="79" t="s">
        <v>61</v>
      </c>
      <c r="K19" s="79" t="s">
        <v>62</v>
      </c>
      <c r="L19" s="79" t="s">
        <v>63</v>
      </c>
      <c r="M19" s="232">
        <v>0.923</v>
      </c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78">
        <f>+M19</f>
        <v>0.923</v>
      </c>
      <c r="Z19" s="39" t="s">
        <v>59</v>
      </c>
      <c r="AA19" s="80"/>
      <c r="AB19" s="80"/>
      <c r="AC19" s="80"/>
      <c r="AD19" s="77" t="s">
        <v>59</v>
      </c>
      <c r="AE19" s="62"/>
    </row>
    <row r="20" spans="1:31" ht="28.5" customHeight="1">
      <c r="A20" s="176"/>
      <c r="B20" s="190" t="s">
        <v>51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2"/>
      <c r="Z20" s="28">
        <f aca="true" t="shared" si="2" ref="Z20:AE20">+COUNTIF(Z14:Z19,"x")</f>
        <v>6</v>
      </c>
      <c r="AA20" s="28">
        <f t="shared" si="2"/>
        <v>0</v>
      </c>
      <c r="AB20" s="28">
        <f t="shared" si="2"/>
        <v>0</v>
      </c>
      <c r="AC20" s="28">
        <f t="shared" si="2"/>
        <v>0</v>
      </c>
      <c r="AD20" s="28">
        <f t="shared" si="2"/>
        <v>6</v>
      </c>
      <c r="AE20" s="63">
        <f t="shared" si="2"/>
        <v>0</v>
      </c>
    </row>
    <row r="21" spans="1:31" ht="28.5" customHeight="1">
      <c r="A21" s="177"/>
      <c r="B21" s="193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5"/>
      <c r="Z21" s="43">
        <f aca="true" t="shared" si="3" ref="Z21:AE21">+Z20/$C$19</f>
        <v>1</v>
      </c>
      <c r="AA21" s="43">
        <f t="shared" si="3"/>
        <v>0</v>
      </c>
      <c r="AB21" s="43">
        <f t="shared" si="3"/>
        <v>0</v>
      </c>
      <c r="AC21" s="43">
        <f t="shared" si="3"/>
        <v>0</v>
      </c>
      <c r="AD21" s="43">
        <f t="shared" si="3"/>
        <v>1</v>
      </c>
      <c r="AE21" s="64">
        <f t="shared" si="3"/>
        <v>0</v>
      </c>
    </row>
    <row r="22" spans="1:31" ht="74.25" customHeight="1">
      <c r="A22" s="175" t="s">
        <v>44</v>
      </c>
      <c r="B22" s="174" t="s">
        <v>34</v>
      </c>
      <c r="C22" s="83">
        <v>1</v>
      </c>
      <c r="D22" s="7" t="s">
        <v>84</v>
      </c>
      <c r="E22" s="7" t="s">
        <v>17</v>
      </c>
      <c r="F22" s="7" t="s">
        <v>85</v>
      </c>
      <c r="G22" s="7" t="s">
        <v>23</v>
      </c>
      <c r="H22" s="12">
        <v>0.95</v>
      </c>
      <c r="I22" s="12">
        <v>0.956</v>
      </c>
      <c r="J22" s="12" t="s">
        <v>80</v>
      </c>
      <c r="K22" s="79" t="s">
        <v>81</v>
      </c>
      <c r="L22" s="79" t="s">
        <v>63</v>
      </c>
      <c r="M22" s="166">
        <v>0.976</v>
      </c>
      <c r="N22" s="166"/>
      <c r="O22" s="166"/>
      <c r="P22" s="166">
        <v>0.913</v>
      </c>
      <c r="Q22" s="166"/>
      <c r="R22" s="166"/>
      <c r="S22" s="166">
        <v>0.905</v>
      </c>
      <c r="T22" s="166"/>
      <c r="U22" s="166"/>
      <c r="V22" s="166">
        <v>0.98</v>
      </c>
      <c r="W22" s="166"/>
      <c r="X22" s="166"/>
      <c r="Y22" s="76">
        <f>+AVERAGE(M22:X22)</f>
        <v>0.9435</v>
      </c>
      <c r="Z22" s="39" t="s">
        <v>59</v>
      </c>
      <c r="AA22" s="80"/>
      <c r="AB22" s="80"/>
      <c r="AC22" s="80"/>
      <c r="AD22" s="77" t="s">
        <v>59</v>
      </c>
      <c r="AE22" s="62"/>
    </row>
    <row r="23" spans="1:31" ht="74.25" customHeight="1">
      <c r="A23" s="175"/>
      <c r="B23" s="174"/>
      <c r="C23" s="83">
        <v>2</v>
      </c>
      <c r="D23" s="7" t="s">
        <v>86</v>
      </c>
      <c r="E23" s="7" t="s">
        <v>17</v>
      </c>
      <c r="F23" s="7" t="s">
        <v>87</v>
      </c>
      <c r="G23" s="7" t="s">
        <v>23</v>
      </c>
      <c r="H23" s="47">
        <v>0.05</v>
      </c>
      <c r="I23" s="47" t="s">
        <v>124</v>
      </c>
      <c r="J23" s="89" t="s">
        <v>127</v>
      </c>
      <c r="K23" s="89" t="s">
        <v>128</v>
      </c>
      <c r="L23" s="89" t="s">
        <v>129</v>
      </c>
      <c r="M23" s="166">
        <v>0.049</v>
      </c>
      <c r="N23" s="166"/>
      <c r="O23" s="166"/>
      <c r="P23" s="166">
        <v>0.14</v>
      </c>
      <c r="Q23" s="166"/>
      <c r="R23" s="166"/>
      <c r="S23" s="166">
        <v>0.052</v>
      </c>
      <c r="T23" s="166"/>
      <c r="U23" s="166"/>
      <c r="V23" s="166">
        <v>0.037</v>
      </c>
      <c r="W23" s="166"/>
      <c r="X23" s="166"/>
      <c r="Y23" s="76">
        <f>+AVERAGE(M23:X23)</f>
        <v>0.06949999999999999</v>
      </c>
      <c r="Z23" s="39" t="s">
        <v>125</v>
      </c>
      <c r="AA23" s="80"/>
      <c r="AB23" s="80"/>
      <c r="AC23" s="80"/>
      <c r="AD23" s="77" t="s">
        <v>125</v>
      </c>
      <c r="AE23" s="62"/>
    </row>
    <row r="24" spans="1:31" ht="77.25" customHeight="1">
      <c r="A24" s="175"/>
      <c r="B24" s="174"/>
      <c r="C24" s="83">
        <v>3</v>
      </c>
      <c r="D24" s="7" t="s">
        <v>92</v>
      </c>
      <c r="E24" s="7" t="s">
        <v>5</v>
      </c>
      <c r="F24" s="7" t="s">
        <v>93</v>
      </c>
      <c r="G24" s="7" t="s">
        <v>23</v>
      </c>
      <c r="H24" s="47">
        <v>1</v>
      </c>
      <c r="I24" s="47" t="s">
        <v>124</v>
      </c>
      <c r="J24" s="12" t="s">
        <v>80</v>
      </c>
      <c r="K24" s="79" t="s">
        <v>81</v>
      </c>
      <c r="L24" s="79" t="s">
        <v>63</v>
      </c>
      <c r="M24" s="180">
        <v>1</v>
      </c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76">
        <f>M24</f>
        <v>1</v>
      </c>
      <c r="Z24" s="86" t="s">
        <v>125</v>
      </c>
      <c r="AA24" s="8"/>
      <c r="AB24" s="8"/>
      <c r="AC24" s="8"/>
      <c r="AD24" s="8" t="s">
        <v>125</v>
      </c>
      <c r="AE24" s="62"/>
    </row>
    <row r="25" spans="1:31" ht="78.75" customHeight="1">
      <c r="A25" s="175"/>
      <c r="B25" s="174"/>
      <c r="C25" s="83">
        <v>4</v>
      </c>
      <c r="D25" s="7" t="s">
        <v>94</v>
      </c>
      <c r="E25" s="7" t="s">
        <v>15</v>
      </c>
      <c r="F25" s="7" t="s">
        <v>95</v>
      </c>
      <c r="G25" s="7" t="s">
        <v>23</v>
      </c>
      <c r="H25" s="12">
        <v>0.9</v>
      </c>
      <c r="I25" s="12" t="s">
        <v>124</v>
      </c>
      <c r="J25" s="79" t="s">
        <v>61</v>
      </c>
      <c r="K25" s="79" t="s">
        <v>62</v>
      </c>
      <c r="L25" s="79" t="s">
        <v>63</v>
      </c>
      <c r="M25" s="180">
        <v>0.82</v>
      </c>
      <c r="N25" s="180"/>
      <c r="O25" s="180"/>
      <c r="P25" s="180"/>
      <c r="Q25" s="180"/>
      <c r="R25" s="180"/>
      <c r="S25" s="180">
        <v>0.87</v>
      </c>
      <c r="T25" s="180"/>
      <c r="U25" s="180"/>
      <c r="V25" s="180"/>
      <c r="W25" s="180"/>
      <c r="X25" s="180"/>
      <c r="Y25" s="76">
        <f>(M25+S25)/2</f>
        <v>0.845</v>
      </c>
      <c r="Z25" s="86" t="s">
        <v>125</v>
      </c>
      <c r="AA25" s="8"/>
      <c r="AB25" s="8"/>
      <c r="AC25" s="8"/>
      <c r="AD25" s="8" t="s">
        <v>125</v>
      </c>
      <c r="AE25" s="62"/>
    </row>
    <row r="26" spans="1:31" ht="28.5" customHeight="1">
      <c r="A26" s="176"/>
      <c r="B26" s="190" t="s">
        <v>51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2"/>
      <c r="Z26" s="28">
        <f aca="true" t="shared" si="4" ref="Z26:AE26">+COUNTIF(Z22:Z25,"x")</f>
        <v>4</v>
      </c>
      <c r="AA26" s="28">
        <f t="shared" si="4"/>
        <v>0</v>
      </c>
      <c r="AB26" s="28">
        <f t="shared" si="4"/>
        <v>0</v>
      </c>
      <c r="AC26" s="28">
        <f t="shared" si="4"/>
        <v>0</v>
      </c>
      <c r="AD26" s="28">
        <f t="shared" si="4"/>
        <v>4</v>
      </c>
      <c r="AE26" s="63">
        <f t="shared" si="4"/>
        <v>0</v>
      </c>
    </row>
    <row r="27" spans="1:31" ht="28.5" customHeight="1">
      <c r="A27" s="177"/>
      <c r="B27" s="193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5"/>
      <c r="Z27" s="43">
        <f aca="true" t="shared" si="5" ref="Z27:AE27">+Z26/$C$25</f>
        <v>1</v>
      </c>
      <c r="AA27" s="43">
        <f t="shared" si="5"/>
        <v>0</v>
      </c>
      <c r="AB27" s="43">
        <f t="shared" si="5"/>
        <v>0</v>
      </c>
      <c r="AC27" s="43">
        <f t="shared" si="5"/>
        <v>0</v>
      </c>
      <c r="AD27" s="43">
        <f t="shared" si="5"/>
        <v>1</v>
      </c>
      <c r="AE27" s="64">
        <f t="shared" si="5"/>
        <v>0</v>
      </c>
    </row>
    <row r="28" spans="1:31" ht="54.75" customHeight="1">
      <c r="A28" s="175" t="s">
        <v>10</v>
      </c>
      <c r="B28" s="174" t="s">
        <v>35</v>
      </c>
      <c r="C28" s="83">
        <v>1</v>
      </c>
      <c r="D28" s="7" t="s">
        <v>13</v>
      </c>
      <c r="E28" s="9" t="s">
        <v>5</v>
      </c>
      <c r="F28" s="7" t="s">
        <v>101</v>
      </c>
      <c r="G28" s="9" t="s">
        <v>4</v>
      </c>
      <c r="H28" s="80">
        <v>0.95</v>
      </c>
      <c r="I28" s="80">
        <v>1</v>
      </c>
      <c r="J28" s="12" t="s">
        <v>80</v>
      </c>
      <c r="K28" s="79" t="s">
        <v>81</v>
      </c>
      <c r="L28" s="79" t="s">
        <v>63</v>
      </c>
      <c r="M28" s="180">
        <v>1</v>
      </c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88">
        <f>+M28</f>
        <v>1</v>
      </c>
      <c r="Z28" s="39" t="s">
        <v>59</v>
      </c>
      <c r="AA28" s="80"/>
      <c r="AB28" s="80"/>
      <c r="AC28" s="80"/>
      <c r="AD28" s="77" t="s">
        <v>59</v>
      </c>
      <c r="AE28" s="62"/>
    </row>
    <row r="29" spans="1:31" ht="60.75" customHeight="1">
      <c r="A29" s="175"/>
      <c r="B29" s="174"/>
      <c r="C29" s="83">
        <v>2</v>
      </c>
      <c r="D29" s="7" t="s">
        <v>9</v>
      </c>
      <c r="E29" s="7" t="s">
        <v>15</v>
      </c>
      <c r="F29" s="7" t="s">
        <v>100</v>
      </c>
      <c r="G29" s="7" t="s">
        <v>4</v>
      </c>
      <c r="H29" s="80">
        <v>0.9</v>
      </c>
      <c r="I29" s="80">
        <v>1</v>
      </c>
      <c r="J29" s="79" t="s">
        <v>61</v>
      </c>
      <c r="K29" s="79" t="s">
        <v>62</v>
      </c>
      <c r="L29" s="79" t="s">
        <v>63</v>
      </c>
      <c r="M29" s="180">
        <v>1</v>
      </c>
      <c r="N29" s="180"/>
      <c r="O29" s="180"/>
      <c r="P29" s="180"/>
      <c r="Q29" s="180"/>
      <c r="R29" s="180"/>
      <c r="S29" s="180">
        <v>1</v>
      </c>
      <c r="T29" s="180"/>
      <c r="U29" s="180"/>
      <c r="V29" s="180"/>
      <c r="W29" s="180"/>
      <c r="X29" s="180"/>
      <c r="Y29" s="88">
        <f>+AVERAGE(M29:X29)</f>
        <v>1</v>
      </c>
      <c r="Z29" s="39" t="s">
        <v>59</v>
      </c>
      <c r="AA29" s="80"/>
      <c r="AB29" s="80"/>
      <c r="AC29" s="80"/>
      <c r="AD29" s="77" t="s">
        <v>59</v>
      </c>
      <c r="AE29" s="62"/>
    </row>
    <row r="30" spans="1:31" ht="54" customHeight="1">
      <c r="A30" s="175"/>
      <c r="B30" s="174"/>
      <c r="C30" s="83">
        <v>3</v>
      </c>
      <c r="D30" s="7" t="s">
        <v>14</v>
      </c>
      <c r="E30" s="7" t="s">
        <v>5</v>
      </c>
      <c r="F30" s="7" t="s">
        <v>99</v>
      </c>
      <c r="G30" s="9" t="s">
        <v>4</v>
      </c>
      <c r="H30" s="80">
        <v>0.9</v>
      </c>
      <c r="I30" s="80">
        <v>0.97</v>
      </c>
      <c r="J30" s="79" t="s">
        <v>61</v>
      </c>
      <c r="K30" s="79" t="s">
        <v>62</v>
      </c>
      <c r="L30" s="79" t="s">
        <v>63</v>
      </c>
      <c r="M30" s="180">
        <v>1</v>
      </c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88">
        <f>+M30</f>
        <v>1</v>
      </c>
      <c r="Z30" s="39" t="s">
        <v>59</v>
      </c>
      <c r="AA30" s="80"/>
      <c r="AB30" s="80"/>
      <c r="AC30" s="80"/>
      <c r="AD30" s="77" t="s">
        <v>59</v>
      </c>
      <c r="AE30" s="62"/>
    </row>
    <row r="31" spans="1:31" ht="53.25" customHeight="1">
      <c r="A31" s="175"/>
      <c r="B31" s="174"/>
      <c r="C31" s="83">
        <v>4</v>
      </c>
      <c r="D31" s="7" t="s">
        <v>102</v>
      </c>
      <c r="E31" s="9" t="s">
        <v>5</v>
      </c>
      <c r="F31" s="7" t="s">
        <v>103</v>
      </c>
      <c r="G31" s="7" t="s">
        <v>104</v>
      </c>
      <c r="H31" s="80">
        <v>0.9</v>
      </c>
      <c r="I31" s="80">
        <v>0.74</v>
      </c>
      <c r="J31" s="79" t="s">
        <v>61</v>
      </c>
      <c r="K31" s="79" t="s">
        <v>62</v>
      </c>
      <c r="L31" s="79" t="s">
        <v>63</v>
      </c>
      <c r="M31" s="180">
        <v>1</v>
      </c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88">
        <f>+M31</f>
        <v>1</v>
      </c>
      <c r="Z31" s="39" t="s">
        <v>125</v>
      </c>
      <c r="AA31" s="91"/>
      <c r="AB31" s="80"/>
      <c r="AC31" s="80"/>
      <c r="AD31" s="87" t="s">
        <v>125</v>
      </c>
      <c r="AE31" s="65"/>
    </row>
    <row r="32" spans="1:31" ht="51.75" customHeight="1">
      <c r="A32" s="175"/>
      <c r="B32" s="174"/>
      <c r="C32" s="83">
        <v>5</v>
      </c>
      <c r="D32" s="7" t="s">
        <v>105</v>
      </c>
      <c r="E32" s="7" t="s">
        <v>15</v>
      </c>
      <c r="F32" s="11" t="s">
        <v>106</v>
      </c>
      <c r="G32" s="9" t="s">
        <v>4</v>
      </c>
      <c r="H32" s="80">
        <v>0</v>
      </c>
      <c r="I32" s="80">
        <v>0</v>
      </c>
      <c r="J32" s="80" t="s">
        <v>107</v>
      </c>
      <c r="K32" s="80" t="s">
        <v>108</v>
      </c>
      <c r="L32" s="80" t="s">
        <v>109</v>
      </c>
      <c r="M32" s="206">
        <v>0</v>
      </c>
      <c r="N32" s="207"/>
      <c r="O32" s="207"/>
      <c r="P32" s="207"/>
      <c r="Q32" s="207"/>
      <c r="R32" s="208"/>
      <c r="S32" s="206">
        <v>0.02</v>
      </c>
      <c r="T32" s="207"/>
      <c r="U32" s="207"/>
      <c r="V32" s="207"/>
      <c r="W32" s="207"/>
      <c r="X32" s="208"/>
      <c r="Y32" s="41">
        <f>+AVERAGE(M32:X32)</f>
        <v>0.01</v>
      </c>
      <c r="Z32" s="39" t="s">
        <v>59</v>
      </c>
      <c r="AA32" s="80"/>
      <c r="AB32" s="80"/>
      <c r="AC32" s="80"/>
      <c r="AD32" s="77" t="s">
        <v>59</v>
      </c>
      <c r="AE32" s="62"/>
    </row>
    <row r="33" spans="1:31" ht="28.5" customHeight="1">
      <c r="A33" s="218" t="s">
        <v>51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2"/>
      <c r="Z33" s="28">
        <f aca="true" t="shared" si="6" ref="Z33:AE33">+COUNTIF(Z28:Z32,"x")</f>
        <v>5</v>
      </c>
      <c r="AA33" s="28">
        <f t="shared" si="6"/>
        <v>0</v>
      </c>
      <c r="AB33" s="28">
        <f>+COUNTIF(AB28:AB32,"x")</f>
        <v>0</v>
      </c>
      <c r="AC33" s="28">
        <f>+COUNTIF(AB28:AB32,"x")</f>
        <v>0</v>
      </c>
      <c r="AD33" s="28">
        <f t="shared" si="6"/>
        <v>5</v>
      </c>
      <c r="AE33" s="63">
        <f t="shared" si="6"/>
        <v>0</v>
      </c>
    </row>
    <row r="34" spans="1:31" ht="28.5" customHeight="1">
      <c r="A34" s="219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5"/>
      <c r="Z34" s="43">
        <f aca="true" t="shared" si="7" ref="Z34:AE34">+Z33/$C$32</f>
        <v>1</v>
      </c>
      <c r="AA34" s="43">
        <f t="shared" si="7"/>
        <v>0</v>
      </c>
      <c r="AB34" s="43">
        <f t="shared" si="7"/>
        <v>0</v>
      </c>
      <c r="AC34" s="43">
        <f t="shared" si="7"/>
        <v>0</v>
      </c>
      <c r="AD34" s="43">
        <f t="shared" si="7"/>
        <v>1</v>
      </c>
      <c r="AE34" s="64">
        <f t="shared" si="7"/>
        <v>0</v>
      </c>
    </row>
    <row r="35" spans="1:31" ht="53.25" customHeight="1">
      <c r="A35" s="175" t="s">
        <v>8</v>
      </c>
      <c r="B35" s="174" t="s">
        <v>30</v>
      </c>
      <c r="C35" s="83">
        <v>1</v>
      </c>
      <c r="D35" s="7" t="s">
        <v>110</v>
      </c>
      <c r="E35" s="7" t="s">
        <v>15</v>
      </c>
      <c r="F35" s="7" t="s">
        <v>112</v>
      </c>
      <c r="G35" s="7" t="s">
        <v>29</v>
      </c>
      <c r="H35" s="80">
        <v>0.95</v>
      </c>
      <c r="I35" s="41">
        <v>0.999</v>
      </c>
      <c r="J35" s="12" t="s">
        <v>126</v>
      </c>
      <c r="K35" s="79" t="s">
        <v>81</v>
      </c>
      <c r="L35" s="79" t="s">
        <v>63</v>
      </c>
      <c r="M35" s="180">
        <v>0.951</v>
      </c>
      <c r="N35" s="180"/>
      <c r="O35" s="180"/>
      <c r="P35" s="180"/>
      <c r="Q35" s="180"/>
      <c r="R35" s="180"/>
      <c r="S35" s="232">
        <v>1</v>
      </c>
      <c r="T35" s="232"/>
      <c r="U35" s="232"/>
      <c r="V35" s="232"/>
      <c r="W35" s="232"/>
      <c r="X35" s="232"/>
      <c r="Y35" s="78">
        <f>+AVERAGE(M35:X35)</f>
        <v>0.9755</v>
      </c>
      <c r="Z35" s="39" t="s">
        <v>59</v>
      </c>
      <c r="AA35" s="80"/>
      <c r="AB35" s="80"/>
      <c r="AC35" s="80"/>
      <c r="AD35" s="77" t="s">
        <v>59</v>
      </c>
      <c r="AE35" s="62"/>
    </row>
    <row r="36" spans="1:31" ht="57.75" customHeight="1">
      <c r="A36" s="175"/>
      <c r="B36" s="174"/>
      <c r="C36" s="83">
        <v>2</v>
      </c>
      <c r="D36" s="7" t="s">
        <v>111</v>
      </c>
      <c r="E36" s="7" t="s">
        <v>15</v>
      </c>
      <c r="F36" s="7" t="s">
        <v>113</v>
      </c>
      <c r="G36" s="7" t="s">
        <v>29</v>
      </c>
      <c r="H36" s="80">
        <v>0.95</v>
      </c>
      <c r="I36" s="41">
        <v>0.9996</v>
      </c>
      <c r="J36" s="12" t="s">
        <v>126</v>
      </c>
      <c r="K36" s="79" t="s">
        <v>81</v>
      </c>
      <c r="L36" s="79" t="s">
        <v>63</v>
      </c>
      <c r="M36" s="165">
        <v>1</v>
      </c>
      <c r="N36" s="165"/>
      <c r="O36" s="165"/>
      <c r="P36" s="165"/>
      <c r="Q36" s="165"/>
      <c r="R36" s="165"/>
      <c r="S36" s="165">
        <v>0.968</v>
      </c>
      <c r="T36" s="165"/>
      <c r="U36" s="165"/>
      <c r="V36" s="165"/>
      <c r="W36" s="165"/>
      <c r="X36" s="165"/>
      <c r="Y36" s="78">
        <f>+AVERAGE(M36:X36)</f>
        <v>0.984</v>
      </c>
      <c r="Z36" s="39" t="s">
        <v>59</v>
      </c>
      <c r="AA36" s="80"/>
      <c r="AB36" s="80"/>
      <c r="AC36" s="80"/>
      <c r="AD36" s="77" t="s">
        <v>59</v>
      </c>
      <c r="AE36" s="62"/>
    </row>
    <row r="37" spans="1:31" ht="78" customHeight="1">
      <c r="A37" s="175"/>
      <c r="B37" s="174"/>
      <c r="C37" s="83">
        <v>3</v>
      </c>
      <c r="D37" s="7" t="s">
        <v>18</v>
      </c>
      <c r="E37" s="7" t="s">
        <v>15</v>
      </c>
      <c r="F37" s="7" t="s">
        <v>114</v>
      </c>
      <c r="G37" s="7" t="s">
        <v>25</v>
      </c>
      <c r="H37" s="12">
        <v>0.85</v>
      </c>
      <c r="I37" s="80">
        <v>0.98</v>
      </c>
      <c r="J37" s="79" t="s">
        <v>61</v>
      </c>
      <c r="K37" s="79" t="s">
        <v>62</v>
      </c>
      <c r="L37" s="79" t="s">
        <v>63</v>
      </c>
      <c r="M37" s="180">
        <v>1</v>
      </c>
      <c r="N37" s="180"/>
      <c r="O37" s="180"/>
      <c r="P37" s="180"/>
      <c r="Q37" s="180"/>
      <c r="R37" s="180"/>
      <c r="S37" s="180">
        <v>1</v>
      </c>
      <c r="T37" s="180"/>
      <c r="U37" s="180"/>
      <c r="V37" s="180"/>
      <c r="W37" s="180"/>
      <c r="X37" s="180"/>
      <c r="Y37" s="88">
        <f>+AVERAGE(M37:X37)</f>
        <v>1</v>
      </c>
      <c r="Z37" s="39" t="s">
        <v>59</v>
      </c>
      <c r="AA37" s="80"/>
      <c r="AB37" s="80"/>
      <c r="AC37" s="80"/>
      <c r="AD37" s="77" t="s">
        <v>59</v>
      </c>
      <c r="AE37" s="62"/>
    </row>
    <row r="38" spans="1:31" ht="51.75" customHeight="1">
      <c r="A38" s="175"/>
      <c r="B38" s="174"/>
      <c r="C38" s="83">
        <v>4</v>
      </c>
      <c r="D38" s="7" t="s">
        <v>115</v>
      </c>
      <c r="E38" s="7" t="s">
        <v>15</v>
      </c>
      <c r="F38" s="7" t="s">
        <v>116</v>
      </c>
      <c r="G38" s="7" t="s">
        <v>25</v>
      </c>
      <c r="H38" s="80">
        <v>0.85</v>
      </c>
      <c r="I38" s="80">
        <v>0.9</v>
      </c>
      <c r="J38" s="79" t="s">
        <v>61</v>
      </c>
      <c r="K38" s="79" t="s">
        <v>62</v>
      </c>
      <c r="L38" s="79" t="s">
        <v>63</v>
      </c>
      <c r="M38" s="220">
        <v>0.89</v>
      </c>
      <c r="N38" s="221"/>
      <c r="O38" s="221"/>
      <c r="P38" s="221"/>
      <c r="Q38" s="221"/>
      <c r="R38" s="222"/>
      <c r="S38" s="206">
        <v>1</v>
      </c>
      <c r="T38" s="207"/>
      <c r="U38" s="207"/>
      <c r="V38" s="207"/>
      <c r="W38" s="207"/>
      <c r="X38" s="208"/>
      <c r="Y38" s="41">
        <f>+AVERAGE(M38:X38)</f>
        <v>0.9450000000000001</v>
      </c>
      <c r="Z38" s="39" t="s">
        <v>59</v>
      </c>
      <c r="AA38" s="80"/>
      <c r="AB38" s="80"/>
      <c r="AC38" s="80"/>
      <c r="AD38" s="77" t="s">
        <v>59</v>
      </c>
      <c r="AE38" s="62"/>
    </row>
    <row r="39" spans="1:31" ht="28.5" customHeight="1">
      <c r="A39" s="218" t="s">
        <v>51</v>
      </c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2"/>
      <c r="Z39" s="28">
        <f aca="true" t="shared" si="8" ref="Z39:AE39">+COUNTIF(Z35:Z38,"x")</f>
        <v>4</v>
      </c>
      <c r="AA39" s="28">
        <f t="shared" si="8"/>
        <v>0</v>
      </c>
      <c r="AB39" s="28">
        <f t="shared" si="8"/>
        <v>0</v>
      </c>
      <c r="AC39" s="28">
        <f t="shared" si="8"/>
        <v>0</v>
      </c>
      <c r="AD39" s="28">
        <f t="shared" si="8"/>
        <v>4</v>
      </c>
      <c r="AE39" s="63">
        <f t="shared" si="8"/>
        <v>0</v>
      </c>
    </row>
    <row r="40" spans="1:31" ht="28.5" customHeight="1">
      <c r="A40" s="219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5"/>
      <c r="Z40" s="43">
        <f aca="true" t="shared" si="9" ref="Z40:AE40">+Z39/$C$38</f>
        <v>1</v>
      </c>
      <c r="AA40" s="43">
        <f t="shared" si="9"/>
        <v>0</v>
      </c>
      <c r="AB40" s="43">
        <f t="shared" si="9"/>
        <v>0</v>
      </c>
      <c r="AC40" s="43">
        <f t="shared" si="9"/>
        <v>0</v>
      </c>
      <c r="AD40" s="43">
        <f t="shared" si="9"/>
        <v>1</v>
      </c>
      <c r="AE40" s="64">
        <f t="shared" si="9"/>
        <v>0</v>
      </c>
    </row>
    <row r="41" spans="1:31" ht="77.25" customHeight="1">
      <c r="A41" s="66" t="s">
        <v>117</v>
      </c>
      <c r="B41" s="53" t="s">
        <v>98</v>
      </c>
      <c r="C41" s="83">
        <v>1</v>
      </c>
      <c r="D41" s="7" t="s">
        <v>118</v>
      </c>
      <c r="E41" s="7" t="s">
        <v>5</v>
      </c>
      <c r="F41" s="7" t="s">
        <v>121</v>
      </c>
      <c r="G41" s="7" t="s">
        <v>119</v>
      </c>
      <c r="H41" s="12">
        <v>0.8</v>
      </c>
      <c r="I41" s="12">
        <v>0.86</v>
      </c>
      <c r="J41" s="79" t="s">
        <v>61</v>
      </c>
      <c r="K41" s="79" t="s">
        <v>62</v>
      </c>
      <c r="L41" s="79" t="s">
        <v>63</v>
      </c>
      <c r="M41" s="245">
        <v>0.9583</v>
      </c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7"/>
      <c r="Y41" s="41">
        <f>+AVERAGE(M41:X41)</f>
        <v>0.9583</v>
      </c>
      <c r="Z41" s="39" t="s">
        <v>59</v>
      </c>
      <c r="AA41" s="80"/>
      <c r="AB41" s="80"/>
      <c r="AC41" s="80"/>
      <c r="AD41" s="77" t="s">
        <v>59</v>
      </c>
      <c r="AE41" s="62"/>
    </row>
    <row r="42" spans="1:31" ht="28.5" customHeight="1">
      <c r="A42" s="218" t="s">
        <v>51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2"/>
      <c r="Z42" s="28">
        <f aca="true" t="shared" si="10" ref="Z42:AE42">+COUNTIF(Z41,"x")</f>
        <v>1</v>
      </c>
      <c r="AA42" s="28">
        <f t="shared" si="10"/>
        <v>0</v>
      </c>
      <c r="AB42" s="28">
        <f t="shared" si="10"/>
        <v>0</v>
      </c>
      <c r="AC42" s="28">
        <f t="shared" si="10"/>
        <v>0</v>
      </c>
      <c r="AD42" s="28">
        <f t="shared" si="10"/>
        <v>1</v>
      </c>
      <c r="AE42" s="63">
        <f t="shared" si="10"/>
        <v>0</v>
      </c>
    </row>
    <row r="43" spans="1:31" ht="28.5" customHeight="1">
      <c r="A43" s="219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5"/>
      <c r="Z43" s="43">
        <f aca="true" t="shared" si="11" ref="Z43:AE43">+Z42/$C$41</f>
        <v>1</v>
      </c>
      <c r="AA43" s="43">
        <f t="shared" si="11"/>
        <v>0</v>
      </c>
      <c r="AB43" s="43">
        <f t="shared" si="11"/>
        <v>0</v>
      </c>
      <c r="AC43" s="43">
        <f t="shared" si="11"/>
        <v>0</v>
      </c>
      <c r="AD43" s="43">
        <f t="shared" si="11"/>
        <v>1</v>
      </c>
      <c r="AE43" s="64">
        <f t="shared" si="11"/>
        <v>0</v>
      </c>
    </row>
    <row r="44" spans="1:31" ht="33.75" customHeight="1">
      <c r="A44" s="168" t="s">
        <v>52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70"/>
      <c r="Z44" s="29">
        <f aca="true" t="shared" si="12" ref="Z44:AE44">+(Z12+Z20+Z26+Z33+Z39)</f>
        <v>23</v>
      </c>
      <c r="AA44" s="29">
        <f t="shared" si="12"/>
        <v>1</v>
      </c>
      <c r="AB44" s="29">
        <f t="shared" si="12"/>
        <v>0</v>
      </c>
      <c r="AC44" s="29">
        <f t="shared" si="12"/>
        <v>0</v>
      </c>
      <c r="AD44" s="29">
        <f t="shared" si="12"/>
        <v>23</v>
      </c>
      <c r="AE44" s="67">
        <f t="shared" si="12"/>
        <v>1</v>
      </c>
    </row>
    <row r="45" spans="1:31" ht="20.25">
      <c r="A45" s="59"/>
      <c r="B45" s="18"/>
      <c r="C45" s="18"/>
      <c r="D45" s="19"/>
      <c r="E45" s="18"/>
      <c r="F45" s="18"/>
      <c r="G45" s="82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2" t="s">
        <v>53</v>
      </c>
      <c r="T45" s="202"/>
      <c r="U45" s="202"/>
      <c r="V45" s="202"/>
      <c r="W45" s="202"/>
      <c r="X45" s="202"/>
      <c r="Y45" s="202"/>
      <c r="Z45" s="202">
        <f>SUM(Z44:AC44)</f>
        <v>24</v>
      </c>
      <c r="AA45" s="202"/>
      <c r="AB45" s="202"/>
      <c r="AC45" s="57"/>
      <c r="AD45" s="68">
        <f>+AD44/(AD44+AE44)</f>
        <v>0.9583333333333334</v>
      </c>
      <c r="AE45" s="69">
        <f>+AE44/(AD44+AE44)</f>
        <v>0.041666666666666664</v>
      </c>
    </row>
    <row r="46" spans="1:31" ht="15" thickBot="1">
      <c r="A46" s="70"/>
      <c r="B46" s="71"/>
      <c r="C46" s="71"/>
      <c r="D46" s="72"/>
      <c r="E46" s="71"/>
      <c r="F46" s="71"/>
      <c r="G46" s="73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4"/>
      <c r="AA46" s="74"/>
      <c r="AB46" s="74"/>
      <c r="AC46" s="74"/>
      <c r="AD46" s="71"/>
      <c r="AE46" s="75"/>
    </row>
    <row r="134" spans="1:31" ht="15">
      <c r="A134" s="10"/>
      <c r="B134" s="10"/>
      <c r="C134" s="10"/>
      <c r="D134" s="15"/>
      <c r="E134" s="10"/>
      <c r="F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</row>
    <row r="135" spans="1:31" ht="15">
      <c r="A135" s="10"/>
      <c r="B135" s="10"/>
      <c r="C135" s="10"/>
      <c r="D135" s="15"/>
      <c r="E135" s="10"/>
      <c r="F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</row>
    <row r="136" spans="1:31" ht="15">
      <c r="A136" s="10"/>
      <c r="B136" s="10"/>
      <c r="C136" s="10"/>
      <c r="D136" s="15"/>
      <c r="E136" s="10"/>
      <c r="F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6"/>
    </row>
    <row r="137" spans="1:31" ht="15">
      <c r="A137" s="17"/>
      <c r="B137" s="18"/>
      <c r="C137" s="18"/>
      <c r="D137" s="19"/>
      <c r="E137" s="18"/>
      <c r="F137" s="82"/>
      <c r="G137" s="82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82"/>
    </row>
    <row r="138" spans="1:31" ht="14.25">
      <c r="A138" s="21"/>
      <c r="B138" s="18"/>
      <c r="C138" s="18"/>
      <c r="D138" s="19"/>
      <c r="E138" s="18"/>
      <c r="F138" s="18"/>
      <c r="G138" s="82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82"/>
    </row>
    <row r="139" spans="1:31" ht="14.25">
      <c r="A139" s="21"/>
      <c r="B139" s="18"/>
      <c r="C139" s="18"/>
      <c r="D139" s="19"/>
      <c r="E139" s="18"/>
      <c r="F139" s="18"/>
      <c r="G139" s="82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82"/>
    </row>
    <row r="140" spans="1:31" ht="14.25">
      <c r="A140" s="21"/>
      <c r="B140" s="18"/>
      <c r="C140" s="18"/>
      <c r="D140" s="19"/>
      <c r="E140" s="18"/>
      <c r="F140" s="18"/>
      <c r="G140" s="82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82"/>
    </row>
    <row r="141" spans="1:31" ht="14.25">
      <c r="A141" s="18"/>
      <c r="B141" s="18"/>
      <c r="C141" s="18"/>
      <c r="D141" s="19"/>
      <c r="E141" s="18"/>
      <c r="F141" s="18"/>
      <c r="G141" s="82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82"/>
    </row>
    <row r="142" spans="1:31" ht="15">
      <c r="A142" s="82"/>
      <c r="B142" s="82"/>
      <c r="C142" s="82"/>
      <c r="D142" s="15"/>
      <c r="E142" s="16"/>
      <c r="F142" s="16"/>
      <c r="G142" s="82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</row>
    <row r="143" spans="1:31" ht="14.25">
      <c r="A143" s="18"/>
      <c r="B143" s="18"/>
      <c r="C143" s="18"/>
      <c r="D143" s="19"/>
      <c r="E143" s="18"/>
      <c r="F143" s="18"/>
      <c r="G143" s="23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82"/>
    </row>
    <row r="144" spans="1:31" ht="14.25">
      <c r="A144" s="82"/>
      <c r="B144" s="81"/>
      <c r="C144" s="81"/>
      <c r="D144" s="19"/>
      <c r="E144" s="82"/>
      <c r="F144" s="82"/>
      <c r="G144" s="23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1"/>
    </row>
    <row r="145" spans="1:31" ht="14.25">
      <c r="A145" s="82"/>
      <c r="B145" s="81"/>
      <c r="C145" s="81"/>
      <c r="D145" s="19"/>
      <c r="E145" s="82"/>
      <c r="F145" s="82"/>
      <c r="G145" s="23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1"/>
    </row>
    <row r="146" spans="1:31" ht="14.25">
      <c r="A146" s="82"/>
      <c r="B146" s="81"/>
      <c r="C146" s="81"/>
      <c r="D146" s="19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1"/>
    </row>
    <row r="147" spans="1:31" ht="14.25">
      <c r="A147" s="19"/>
      <c r="B147" s="19"/>
      <c r="C147" s="19"/>
      <c r="D147" s="19"/>
      <c r="E147" s="19"/>
      <c r="F147" s="19"/>
      <c r="G147" s="82"/>
      <c r="H147" s="24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</row>
    <row r="148" spans="1:31" ht="14.25">
      <c r="A148" s="19"/>
      <c r="B148" s="19"/>
      <c r="C148" s="19"/>
      <c r="D148" s="19"/>
      <c r="E148" s="25"/>
      <c r="F148" s="19"/>
      <c r="G148" s="82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</row>
    <row r="149" spans="1:31" ht="14.25">
      <c r="A149" s="19"/>
      <c r="B149" s="19"/>
      <c r="C149" s="19"/>
      <c r="D149" s="19"/>
      <c r="E149" s="25"/>
      <c r="F149" s="26"/>
      <c r="G149" s="82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25"/>
    </row>
    <row r="150" spans="1:31" ht="14.25">
      <c r="A150" s="19"/>
      <c r="B150" s="19"/>
      <c r="C150" s="19"/>
      <c r="D150" s="19"/>
      <c r="E150" s="25"/>
      <c r="F150" s="19"/>
      <c r="G150" s="82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</row>
    <row r="151" spans="1:31" ht="15">
      <c r="A151" s="10"/>
      <c r="B151" s="10"/>
      <c r="C151" s="10"/>
      <c r="D151" s="15"/>
      <c r="E151" s="10"/>
      <c r="F151" s="10"/>
      <c r="G151" s="82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6"/>
    </row>
    <row r="152" spans="1:31" ht="15">
      <c r="A152" s="16"/>
      <c r="B152" s="16"/>
      <c r="C152" s="16"/>
      <c r="D152" s="14"/>
      <c r="E152" s="16"/>
      <c r="F152" s="16"/>
      <c r="G152" s="82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</row>
    <row r="153" spans="1:31" ht="14.25">
      <c r="A153" s="18"/>
      <c r="B153" s="18"/>
      <c r="C153" s="18"/>
      <c r="D153" s="19"/>
      <c r="E153" s="18"/>
      <c r="F153" s="18"/>
      <c r="G153" s="217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82"/>
    </row>
    <row r="154" spans="1:31" ht="14.25">
      <c r="A154" s="18"/>
      <c r="B154" s="18"/>
      <c r="C154" s="18"/>
      <c r="D154" s="19"/>
      <c r="E154" s="18"/>
      <c r="F154" s="18"/>
      <c r="G154" s="217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82"/>
    </row>
    <row r="155" spans="1:31" ht="14.25">
      <c r="A155" s="18"/>
      <c r="B155" s="18"/>
      <c r="C155" s="18"/>
      <c r="D155" s="19"/>
      <c r="E155" s="18"/>
      <c r="F155" s="18"/>
      <c r="G155" s="82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82"/>
    </row>
    <row r="156" spans="1:31" ht="14.25">
      <c r="A156" s="18"/>
      <c r="B156" s="18"/>
      <c r="C156" s="18"/>
      <c r="D156" s="19"/>
      <c r="E156" s="18"/>
      <c r="F156" s="18"/>
      <c r="G156" s="217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82"/>
    </row>
    <row r="157" spans="1:31" ht="14.25">
      <c r="A157" s="18"/>
      <c r="B157" s="18"/>
      <c r="C157" s="18"/>
      <c r="D157" s="19"/>
      <c r="E157" s="18"/>
      <c r="F157" s="18"/>
      <c r="G157" s="217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82"/>
    </row>
    <row r="158" spans="1:31" ht="14.25">
      <c r="A158" s="18"/>
      <c r="B158" s="18"/>
      <c r="C158" s="18"/>
      <c r="D158" s="19"/>
      <c r="E158" s="18"/>
      <c r="F158" s="18"/>
      <c r="G158" s="214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82"/>
    </row>
    <row r="159" spans="1:31" ht="14.25">
      <c r="A159" s="18"/>
      <c r="B159" s="18"/>
      <c r="C159" s="18"/>
      <c r="D159" s="19"/>
      <c r="E159" s="18"/>
      <c r="F159" s="18"/>
      <c r="G159" s="214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82"/>
    </row>
    <row r="160" spans="1:31" ht="14.25">
      <c r="A160" s="18"/>
      <c r="B160" s="18"/>
      <c r="C160" s="18"/>
      <c r="D160" s="19"/>
      <c r="E160" s="18"/>
      <c r="F160" s="18"/>
      <c r="G160" s="82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82"/>
    </row>
    <row r="161" spans="1:31" ht="14.25">
      <c r="A161" s="18"/>
      <c r="B161" s="18"/>
      <c r="C161" s="18"/>
      <c r="D161" s="19"/>
      <c r="E161" s="18"/>
      <c r="F161" s="18"/>
      <c r="G161" s="82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82"/>
    </row>
    <row r="162" spans="1:31" ht="14.25">
      <c r="A162" s="18"/>
      <c r="B162" s="18"/>
      <c r="C162" s="18"/>
      <c r="D162" s="19"/>
      <c r="E162" s="18"/>
      <c r="F162" s="18"/>
      <c r="G162" s="82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82"/>
    </row>
    <row r="163" spans="1:31" ht="14.25">
      <c r="A163" s="18"/>
      <c r="B163" s="18"/>
      <c r="C163" s="18"/>
      <c r="D163" s="19"/>
      <c r="E163" s="18"/>
      <c r="F163" s="18"/>
      <c r="G163" s="82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82"/>
    </row>
    <row r="164" spans="1:31" ht="14.25">
      <c r="A164" s="18"/>
      <c r="B164" s="18"/>
      <c r="C164" s="18"/>
      <c r="D164" s="19"/>
      <c r="E164" s="18"/>
      <c r="F164" s="18"/>
      <c r="G164" s="82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82"/>
    </row>
    <row r="165" spans="1:31" ht="14.25">
      <c r="A165" s="18"/>
      <c r="B165" s="18"/>
      <c r="C165" s="18"/>
      <c r="D165" s="19"/>
      <c r="E165" s="18"/>
      <c r="F165" s="18"/>
      <c r="G165" s="82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82"/>
    </row>
    <row r="166" spans="1:31" ht="14.25">
      <c r="A166" s="18"/>
      <c r="B166" s="18"/>
      <c r="C166" s="18"/>
      <c r="D166" s="19"/>
      <c r="E166" s="18"/>
      <c r="F166" s="18"/>
      <c r="G166" s="82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82"/>
    </row>
    <row r="167" spans="1:31" ht="14.25">
      <c r="A167" s="18"/>
      <c r="B167" s="18"/>
      <c r="C167" s="18"/>
      <c r="D167" s="19"/>
      <c r="E167" s="18"/>
      <c r="F167" s="18"/>
      <c r="G167" s="82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82"/>
    </row>
    <row r="168" spans="1:31" ht="14.25">
      <c r="A168" s="18"/>
      <c r="B168" s="18"/>
      <c r="C168" s="18"/>
      <c r="D168" s="19"/>
      <c r="E168" s="18"/>
      <c r="F168" s="18"/>
      <c r="G168" s="82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82"/>
    </row>
    <row r="169" spans="1:31" ht="14.25">
      <c r="A169" s="18"/>
      <c r="B169" s="18"/>
      <c r="C169" s="18"/>
      <c r="D169" s="19"/>
      <c r="E169" s="18"/>
      <c r="F169" s="18"/>
      <c r="G169" s="82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82"/>
    </row>
    <row r="170" spans="1:31" ht="14.25">
      <c r="A170" s="18"/>
      <c r="B170" s="18"/>
      <c r="C170" s="18"/>
      <c r="D170" s="19"/>
      <c r="E170" s="18"/>
      <c r="F170" s="18"/>
      <c r="G170" s="82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82"/>
    </row>
    <row r="171" spans="1:31" ht="14.25">
      <c r="A171" s="18"/>
      <c r="B171" s="18"/>
      <c r="C171" s="18"/>
      <c r="D171" s="19"/>
      <c r="E171" s="18"/>
      <c r="F171" s="18"/>
      <c r="G171" s="82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82"/>
    </row>
    <row r="172" spans="1:31" ht="14.25">
      <c r="A172" s="18"/>
      <c r="B172" s="18"/>
      <c r="C172" s="18"/>
      <c r="D172" s="19"/>
      <c r="E172" s="18"/>
      <c r="F172" s="18"/>
      <c r="G172" s="82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82"/>
    </row>
    <row r="173" spans="1:31" ht="14.25">
      <c r="A173" s="18"/>
      <c r="B173" s="18"/>
      <c r="C173" s="18"/>
      <c r="D173" s="19"/>
      <c r="E173" s="18"/>
      <c r="F173" s="18"/>
      <c r="G173" s="82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82"/>
    </row>
    <row r="174" spans="1:31" ht="14.25">
      <c r="A174" s="18"/>
      <c r="B174" s="18"/>
      <c r="C174" s="18"/>
      <c r="D174" s="19"/>
      <c r="E174" s="18"/>
      <c r="F174" s="18"/>
      <c r="G174" s="82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82"/>
    </row>
    <row r="175" spans="1:31" ht="14.25">
      <c r="A175" s="18"/>
      <c r="B175" s="18"/>
      <c r="C175" s="18"/>
      <c r="D175" s="19"/>
      <c r="E175" s="18"/>
      <c r="F175" s="18"/>
      <c r="G175" s="82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82"/>
    </row>
    <row r="176" spans="1:31" ht="14.25">
      <c r="A176" s="18"/>
      <c r="B176" s="18"/>
      <c r="C176" s="18"/>
      <c r="D176" s="19"/>
      <c r="E176" s="18"/>
      <c r="F176" s="18"/>
      <c r="G176" s="82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82"/>
    </row>
  </sheetData>
  <sheetProtection/>
  <mergeCells count="91">
    <mergeCell ref="G158:G159"/>
    <mergeCell ref="M24:X24"/>
    <mergeCell ref="A42:Y43"/>
    <mergeCell ref="A44:Y44"/>
    <mergeCell ref="S45:Y45"/>
    <mergeCell ref="Z45:AB45"/>
    <mergeCell ref="G153:G154"/>
    <mergeCell ref="G156:G157"/>
    <mergeCell ref="M37:R37"/>
    <mergeCell ref="S37:X37"/>
    <mergeCell ref="M38:R38"/>
    <mergeCell ref="S38:X38"/>
    <mergeCell ref="A39:Y40"/>
    <mergeCell ref="M41:X41"/>
    <mergeCell ref="M31:X31"/>
    <mergeCell ref="M32:R32"/>
    <mergeCell ref="S32:X32"/>
    <mergeCell ref="A33:Y34"/>
    <mergeCell ref="A35:A38"/>
    <mergeCell ref="B35:B38"/>
    <mergeCell ref="M35:R35"/>
    <mergeCell ref="S35:X35"/>
    <mergeCell ref="M36:R36"/>
    <mergeCell ref="S36:X36"/>
    <mergeCell ref="M25:R25"/>
    <mergeCell ref="S25:X25"/>
    <mergeCell ref="A26:A27"/>
    <mergeCell ref="B26:Y27"/>
    <mergeCell ref="A28:A32"/>
    <mergeCell ref="B28:B32"/>
    <mergeCell ref="M28:X28"/>
    <mergeCell ref="M29:R29"/>
    <mergeCell ref="S29:X29"/>
    <mergeCell ref="M30:X30"/>
    <mergeCell ref="M23:O23"/>
    <mergeCell ref="P23:R23"/>
    <mergeCell ref="S23:U23"/>
    <mergeCell ref="V23:X23"/>
    <mergeCell ref="M19:X19"/>
    <mergeCell ref="A20:A21"/>
    <mergeCell ref="B20:Y21"/>
    <mergeCell ref="A22:A25"/>
    <mergeCell ref="B22:B25"/>
    <mergeCell ref="M22:O22"/>
    <mergeCell ref="P22:R22"/>
    <mergeCell ref="S22:U22"/>
    <mergeCell ref="V22:X22"/>
    <mergeCell ref="M16:O16"/>
    <mergeCell ref="P16:R16"/>
    <mergeCell ref="S16:U16"/>
    <mergeCell ref="V16:X16"/>
    <mergeCell ref="M17:X17"/>
    <mergeCell ref="M18:X18"/>
    <mergeCell ref="A12:A13"/>
    <mergeCell ref="B12:Y13"/>
    <mergeCell ref="A14:A19"/>
    <mergeCell ref="B14:B19"/>
    <mergeCell ref="M14:O14"/>
    <mergeCell ref="P14:R14"/>
    <mergeCell ref="S14:U14"/>
    <mergeCell ref="V14:X14"/>
    <mergeCell ref="M15:R15"/>
    <mergeCell ref="S15:X15"/>
    <mergeCell ref="Z5:AC5"/>
    <mergeCell ref="AD5:AE5"/>
    <mergeCell ref="A7:A11"/>
    <mergeCell ref="M7:R7"/>
    <mergeCell ref="S7:X7"/>
    <mergeCell ref="M8:X8"/>
    <mergeCell ref="B9:B11"/>
    <mergeCell ref="M9:X9"/>
    <mergeCell ref="M10:X10"/>
    <mergeCell ref="M11:X11"/>
    <mergeCell ref="G5:G6"/>
    <mergeCell ref="H5:H6"/>
    <mergeCell ref="I5:I6"/>
    <mergeCell ref="J5:L5"/>
    <mergeCell ref="M5:X5"/>
    <mergeCell ref="Y5:Y6"/>
    <mergeCell ref="A5:A6"/>
    <mergeCell ref="B5:B6"/>
    <mergeCell ref="C5:C6"/>
    <mergeCell ref="D5:D6"/>
    <mergeCell ref="E5:E6"/>
    <mergeCell ref="F5:F6"/>
    <mergeCell ref="A1:A3"/>
    <mergeCell ref="B1:G3"/>
    <mergeCell ref="H1:AA3"/>
    <mergeCell ref="AB1:AE1"/>
    <mergeCell ref="AB2:AE2"/>
    <mergeCell ref="AB3:AE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77"/>
  <sheetViews>
    <sheetView zoomScale="64" zoomScaleNormal="64" zoomScalePageLayoutView="0" workbookViewId="0" topLeftCell="A28">
      <selection activeCell="AC63" sqref="AC63"/>
    </sheetView>
  </sheetViews>
  <sheetFormatPr defaultColWidth="11.421875" defaultRowHeight="12.75"/>
  <cols>
    <col min="1" max="1" width="21.28125" style="6" customWidth="1"/>
    <col min="2" max="2" width="43.8515625" style="6" customWidth="1"/>
    <col min="3" max="3" width="6.8515625" style="6" customWidth="1"/>
    <col min="4" max="4" width="32.421875" style="13" customWidth="1"/>
    <col min="5" max="5" width="17.7109375" style="6" customWidth="1"/>
    <col min="6" max="6" width="51.00390625" style="6" customWidth="1"/>
    <col min="7" max="7" width="18.28125" style="27" customWidth="1"/>
    <col min="8" max="8" width="10.57421875" style="6" customWidth="1"/>
    <col min="9" max="9" width="13.421875" style="6" customWidth="1"/>
    <col min="10" max="12" width="10.140625" style="6" customWidth="1"/>
    <col min="13" max="24" width="6.28125" style="6" customWidth="1"/>
    <col min="25" max="25" width="15.57421875" style="6" customWidth="1"/>
    <col min="26" max="28" width="9.00390625" style="6" customWidth="1"/>
    <col min="29" max="29" width="11.00390625" style="6" customWidth="1"/>
    <col min="30" max="30" width="10.140625" style="6" customWidth="1"/>
    <col min="31" max="31" width="8.421875" style="27" customWidth="1"/>
    <col min="32" max="16384" width="11.421875" style="6" customWidth="1"/>
  </cols>
  <sheetData>
    <row r="1" spans="1:31" ht="21" customHeight="1">
      <c r="A1" s="211"/>
      <c r="B1" s="233" t="s">
        <v>146</v>
      </c>
      <c r="C1" s="234"/>
      <c r="D1" s="234"/>
      <c r="E1" s="234"/>
      <c r="F1" s="234"/>
      <c r="G1" s="234"/>
      <c r="H1" s="234" t="s">
        <v>146</v>
      </c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9"/>
      <c r="AB1" s="198" t="s">
        <v>54</v>
      </c>
      <c r="AC1" s="198"/>
      <c r="AD1" s="198"/>
      <c r="AE1" s="199"/>
    </row>
    <row r="2" spans="1:31" ht="21" customHeight="1">
      <c r="A2" s="212"/>
      <c r="B2" s="235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40"/>
      <c r="AB2" s="200" t="s">
        <v>145</v>
      </c>
      <c r="AC2" s="200"/>
      <c r="AD2" s="200"/>
      <c r="AE2" s="201"/>
    </row>
    <row r="3" spans="1:31" ht="21" customHeight="1">
      <c r="A3" s="212"/>
      <c r="B3" s="237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41"/>
      <c r="AB3" s="200" t="s">
        <v>48</v>
      </c>
      <c r="AC3" s="200"/>
      <c r="AD3" s="200"/>
      <c r="AE3" s="201"/>
    </row>
    <row r="4" spans="1:31" ht="15" thickBot="1">
      <c r="A4" s="59"/>
      <c r="B4" s="18"/>
      <c r="C4" s="18"/>
      <c r="D4" s="19"/>
      <c r="E4" s="18"/>
      <c r="F4" s="18"/>
      <c r="G4" s="9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60"/>
    </row>
    <row r="5" spans="1:31" ht="30" customHeight="1">
      <c r="A5" s="215" t="s">
        <v>7</v>
      </c>
      <c r="B5" s="215" t="s">
        <v>37</v>
      </c>
      <c r="C5" s="223" t="s">
        <v>83</v>
      </c>
      <c r="D5" s="215" t="s">
        <v>45</v>
      </c>
      <c r="E5" s="215" t="s">
        <v>0</v>
      </c>
      <c r="F5" s="215" t="s">
        <v>1</v>
      </c>
      <c r="G5" s="209" t="s">
        <v>3</v>
      </c>
      <c r="H5" s="215" t="s">
        <v>2</v>
      </c>
      <c r="I5" s="196" t="s">
        <v>148</v>
      </c>
      <c r="J5" s="242" t="s">
        <v>60</v>
      </c>
      <c r="K5" s="243"/>
      <c r="L5" s="244"/>
      <c r="M5" s="178" t="s">
        <v>133</v>
      </c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226" t="s">
        <v>46</v>
      </c>
      <c r="Z5" s="181" t="s">
        <v>38</v>
      </c>
      <c r="AA5" s="182"/>
      <c r="AB5" s="182"/>
      <c r="AC5" s="183"/>
      <c r="AD5" s="178" t="s">
        <v>42</v>
      </c>
      <c r="AE5" s="179"/>
    </row>
    <row r="6" spans="1:31" ht="60.75" thickBot="1">
      <c r="A6" s="216"/>
      <c r="B6" s="216"/>
      <c r="C6" s="224"/>
      <c r="D6" s="216"/>
      <c r="E6" s="216"/>
      <c r="F6" s="216"/>
      <c r="G6" s="210"/>
      <c r="H6" s="216"/>
      <c r="I6" s="197"/>
      <c r="J6" s="37" t="s">
        <v>39</v>
      </c>
      <c r="K6" s="36" t="s">
        <v>40</v>
      </c>
      <c r="L6" s="38" t="s">
        <v>41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11</v>
      </c>
      <c r="X6" s="2">
        <v>12</v>
      </c>
      <c r="Y6" s="227"/>
      <c r="Z6" s="4" t="s">
        <v>39</v>
      </c>
      <c r="AA6" s="1" t="s">
        <v>40</v>
      </c>
      <c r="AB6" s="5" t="s">
        <v>41</v>
      </c>
      <c r="AC6" s="58" t="s">
        <v>130</v>
      </c>
      <c r="AD6" s="3" t="s">
        <v>49</v>
      </c>
      <c r="AE6" s="33" t="s">
        <v>50</v>
      </c>
    </row>
    <row r="7" spans="1:31" ht="64.5" customHeight="1">
      <c r="A7" s="213" t="s">
        <v>20</v>
      </c>
      <c r="B7" s="53" t="s">
        <v>98</v>
      </c>
      <c r="C7" s="53">
        <v>1</v>
      </c>
      <c r="D7" s="30" t="s">
        <v>56</v>
      </c>
      <c r="E7" s="30" t="s">
        <v>15</v>
      </c>
      <c r="F7" s="30" t="s">
        <v>57</v>
      </c>
      <c r="G7" s="31" t="s">
        <v>4</v>
      </c>
      <c r="H7" s="32">
        <v>1</v>
      </c>
      <c r="I7" s="99">
        <v>0.9</v>
      </c>
      <c r="J7" s="99" t="s">
        <v>61</v>
      </c>
      <c r="K7" s="99" t="s">
        <v>62</v>
      </c>
      <c r="L7" s="99" t="s">
        <v>63</v>
      </c>
      <c r="M7" s="225">
        <v>0.9</v>
      </c>
      <c r="N7" s="225"/>
      <c r="O7" s="225"/>
      <c r="P7" s="225"/>
      <c r="Q7" s="225"/>
      <c r="R7" s="225"/>
      <c r="S7" s="225">
        <v>0.9</v>
      </c>
      <c r="T7" s="225"/>
      <c r="U7" s="225"/>
      <c r="V7" s="225"/>
      <c r="W7" s="225"/>
      <c r="X7" s="225"/>
      <c r="Y7" s="40">
        <f>+AVERAGE(M7:X7)</f>
        <v>0.9</v>
      </c>
      <c r="Z7" s="39" t="s">
        <v>59</v>
      </c>
      <c r="AA7" s="99"/>
      <c r="AB7" s="99"/>
      <c r="AC7" s="99"/>
      <c r="AD7" s="99" t="s">
        <v>59</v>
      </c>
      <c r="AE7" s="61"/>
    </row>
    <row r="8" spans="1:31" ht="81" customHeight="1">
      <c r="A8" s="175"/>
      <c r="B8" s="95" t="s">
        <v>35</v>
      </c>
      <c r="C8" s="95">
        <v>2</v>
      </c>
      <c r="D8" s="7" t="s">
        <v>21</v>
      </c>
      <c r="E8" s="7" t="s">
        <v>5</v>
      </c>
      <c r="F8" s="7" t="s">
        <v>64</v>
      </c>
      <c r="G8" s="9" t="s">
        <v>4</v>
      </c>
      <c r="H8" s="96">
        <v>1</v>
      </c>
      <c r="I8" s="92">
        <v>0.6521</v>
      </c>
      <c r="J8" s="99" t="s">
        <v>61</v>
      </c>
      <c r="K8" s="99" t="s">
        <v>62</v>
      </c>
      <c r="L8" s="99" t="s">
        <v>63</v>
      </c>
      <c r="M8" s="165">
        <v>0.6521</v>
      </c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92">
        <f>+M8</f>
        <v>0.6521</v>
      </c>
      <c r="Z8" s="99"/>
      <c r="AA8" s="42" t="s">
        <v>59</v>
      </c>
      <c r="AB8" s="96"/>
      <c r="AC8" s="96"/>
      <c r="AD8" s="96"/>
      <c r="AE8" s="62" t="s">
        <v>125</v>
      </c>
    </row>
    <row r="9" spans="1:31" ht="54.75" customHeight="1">
      <c r="A9" s="175"/>
      <c r="B9" s="174" t="s">
        <v>36</v>
      </c>
      <c r="C9" s="95">
        <v>3</v>
      </c>
      <c r="D9" s="7" t="s">
        <v>11</v>
      </c>
      <c r="E9" s="7" t="s">
        <v>5</v>
      </c>
      <c r="F9" s="7" t="s">
        <v>64</v>
      </c>
      <c r="G9" s="9" t="s">
        <v>4</v>
      </c>
      <c r="H9" s="96">
        <v>0.9</v>
      </c>
      <c r="I9" s="92">
        <v>0.86</v>
      </c>
      <c r="J9" s="96" t="s">
        <v>61</v>
      </c>
      <c r="K9" s="96" t="s">
        <v>62</v>
      </c>
      <c r="L9" s="96" t="s">
        <v>63</v>
      </c>
      <c r="M9" s="165">
        <v>0.7</v>
      </c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92">
        <f>+M9</f>
        <v>0.7</v>
      </c>
      <c r="Z9" s="100"/>
      <c r="AA9" s="42" t="s">
        <v>125</v>
      </c>
      <c r="AB9" s="96"/>
      <c r="AC9" s="96"/>
      <c r="AD9" s="96"/>
      <c r="AE9" s="62" t="s">
        <v>125</v>
      </c>
    </row>
    <row r="10" spans="1:31" ht="55.5" customHeight="1">
      <c r="A10" s="175"/>
      <c r="B10" s="174"/>
      <c r="C10" s="95">
        <v>4</v>
      </c>
      <c r="D10" s="7" t="s">
        <v>137</v>
      </c>
      <c r="E10" s="7" t="s">
        <v>5</v>
      </c>
      <c r="F10" s="7" t="s">
        <v>64</v>
      </c>
      <c r="G10" s="9" t="s">
        <v>4</v>
      </c>
      <c r="H10" s="96">
        <v>0.9</v>
      </c>
      <c r="I10" s="96">
        <v>0.9</v>
      </c>
      <c r="J10" s="104" t="s">
        <v>61</v>
      </c>
      <c r="K10" s="104" t="s">
        <v>62</v>
      </c>
      <c r="L10" s="104" t="s">
        <v>63</v>
      </c>
      <c r="M10" s="165">
        <v>1</v>
      </c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92">
        <f>+M10</f>
        <v>1</v>
      </c>
      <c r="Z10" s="39" t="s">
        <v>59</v>
      </c>
      <c r="AA10" s="96"/>
      <c r="AB10" s="96"/>
      <c r="AC10" s="96"/>
      <c r="AD10" s="96" t="s">
        <v>59</v>
      </c>
      <c r="AE10" s="62"/>
    </row>
    <row r="11" spans="1:33" ht="57.75" customHeight="1">
      <c r="A11" s="175"/>
      <c r="B11" s="174"/>
      <c r="C11" s="95">
        <v>5</v>
      </c>
      <c r="D11" s="7" t="s">
        <v>26</v>
      </c>
      <c r="E11" s="7" t="s">
        <v>5</v>
      </c>
      <c r="F11" s="7" t="s">
        <v>144</v>
      </c>
      <c r="G11" s="9" t="s">
        <v>4</v>
      </c>
      <c r="H11" s="96">
        <v>0.9</v>
      </c>
      <c r="I11" s="96">
        <v>0.88</v>
      </c>
      <c r="J11" s="104" t="s">
        <v>61</v>
      </c>
      <c r="K11" s="104" t="s">
        <v>62</v>
      </c>
      <c r="L11" s="104" t="s">
        <v>63</v>
      </c>
      <c r="M11" s="180">
        <v>0.8</v>
      </c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92">
        <f>+M11</f>
        <v>0.8</v>
      </c>
      <c r="Z11" s="85" t="s">
        <v>59</v>
      </c>
      <c r="AA11" s="106"/>
      <c r="AB11" s="96"/>
      <c r="AC11" s="96"/>
      <c r="AD11" s="96" t="s">
        <v>59</v>
      </c>
      <c r="AE11" s="62"/>
      <c r="AG11" s="46"/>
    </row>
    <row r="12" spans="1:31" ht="28.5" customHeight="1">
      <c r="A12" s="176"/>
      <c r="B12" s="184" t="s">
        <v>51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6"/>
      <c r="Z12" s="28">
        <f aca="true" t="shared" si="0" ref="Z12:AE12">+COUNTIF(Z7:Z11,"x")</f>
        <v>3</v>
      </c>
      <c r="AA12" s="28">
        <f t="shared" si="0"/>
        <v>2</v>
      </c>
      <c r="AB12" s="28">
        <f t="shared" si="0"/>
        <v>0</v>
      </c>
      <c r="AC12" s="28">
        <f>+COUNTIF(AC7:AC11,"x")</f>
        <v>0</v>
      </c>
      <c r="AD12" s="28">
        <f t="shared" si="0"/>
        <v>3</v>
      </c>
      <c r="AE12" s="63">
        <f t="shared" si="0"/>
        <v>2</v>
      </c>
    </row>
    <row r="13" spans="1:31" ht="28.5" customHeight="1">
      <c r="A13" s="177"/>
      <c r="B13" s="187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9"/>
      <c r="Z13" s="43">
        <f aca="true" t="shared" si="1" ref="Z13:AE13">+Z12/$C$11</f>
        <v>0.6</v>
      </c>
      <c r="AA13" s="43">
        <f t="shared" si="1"/>
        <v>0.4</v>
      </c>
      <c r="AB13" s="43">
        <f t="shared" si="1"/>
        <v>0</v>
      </c>
      <c r="AC13" s="43">
        <f t="shared" si="1"/>
        <v>0</v>
      </c>
      <c r="AD13" s="43">
        <f t="shared" si="1"/>
        <v>0.6</v>
      </c>
      <c r="AE13" s="64">
        <f t="shared" si="1"/>
        <v>0.4</v>
      </c>
    </row>
    <row r="14" spans="1:31" ht="60.75" customHeight="1">
      <c r="A14" s="228" t="s">
        <v>43</v>
      </c>
      <c r="B14" s="230" t="s">
        <v>33</v>
      </c>
      <c r="C14" s="95">
        <v>1</v>
      </c>
      <c r="D14" s="7" t="s">
        <v>69</v>
      </c>
      <c r="E14" s="7" t="s">
        <v>16</v>
      </c>
      <c r="F14" s="7" t="s">
        <v>70</v>
      </c>
      <c r="G14" s="7" t="s">
        <v>22</v>
      </c>
      <c r="H14" s="94">
        <v>1</v>
      </c>
      <c r="I14" s="94">
        <v>0.9168</v>
      </c>
      <c r="J14" s="99" t="s">
        <v>80</v>
      </c>
      <c r="K14" s="99" t="s">
        <v>131</v>
      </c>
      <c r="L14" s="99" t="s">
        <v>132</v>
      </c>
      <c r="M14" s="167">
        <v>0.9</v>
      </c>
      <c r="N14" s="167"/>
      <c r="O14" s="167"/>
      <c r="P14" s="166">
        <v>0.835</v>
      </c>
      <c r="Q14" s="166"/>
      <c r="R14" s="166"/>
      <c r="S14" s="166">
        <v>0.77</v>
      </c>
      <c r="T14" s="166"/>
      <c r="U14" s="166"/>
      <c r="V14" s="166">
        <v>0.93</v>
      </c>
      <c r="W14" s="166"/>
      <c r="X14" s="166"/>
      <c r="Y14" s="41">
        <f>+AVERAGE(M14:X14)</f>
        <v>0.85875</v>
      </c>
      <c r="Z14" s="100"/>
      <c r="AA14" s="48" t="s">
        <v>59</v>
      </c>
      <c r="AB14" s="94"/>
      <c r="AC14" s="94"/>
      <c r="AD14" s="94"/>
      <c r="AE14" s="62" t="s">
        <v>59</v>
      </c>
    </row>
    <row r="15" spans="1:31" ht="60.75" customHeight="1">
      <c r="A15" s="229"/>
      <c r="B15" s="231"/>
      <c r="C15" s="95">
        <v>2</v>
      </c>
      <c r="D15" s="7" t="s">
        <v>71</v>
      </c>
      <c r="E15" s="7" t="s">
        <v>6</v>
      </c>
      <c r="F15" s="7" t="s">
        <v>72</v>
      </c>
      <c r="G15" s="7" t="s">
        <v>22</v>
      </c>
      <c r="H15" s="94">
        <v>0.9</v>
      </c>
      <c r="I15" s="94">
        <v>0.892</v>
      </c>
      <c r="J15" s="99" t="s">
        <v>61</v>
      </c>
      <c r="K15" s="99" t="s">
        <v>62</v>
      </c>
      <c r="L15" s="99" t="s">
        <v>63</v>
      </c>
      <c r="M15" s="180">
        <v>1</v>
      </c>
      <c r="N15" s="180"/>
      <c r="O15" s="180"/>
      <c r="P15" s="180"/>
      <c r="Q15" s="180"/>
      <c r="R15" s="180"/>
      <c r="S15" s="232">
        <v>0.943</v>
      </c>
      <c r="T15" s="232"/>
      <c r="U15" s="232"/>
      <c r="V15" s="232"/>
      <c r="W15" s="232"/>
      <c r="X15" s="232"/>
      <c r="Y15" s="92">
        <f>+AVERAGE(M15:X15)</f>
        <v>0.9715</v>
      </c>
      <c r="Z15" s="39" t="s">
        <v>59</v>
      </c>
      <c r="AA15" s="94"/>
      <c r="AB15" s="94"/>
      <c r="AC15" s="94"/>
      <c r="AD15" s="96" t="s">
        <v>59</v>
      </c>
      <c r="AE15" s="62"/>
    </row>
    <row r="16" spans="1:31" ht="75" customHeight="1">
      <c r="A16" s="229"/>
      <c r="B16" s="231"/>
      <c r="C16" s="95">
        <v>3</v>
      </c>
      <c r="D16" s="7" t="s">
        <v>73</v>
      </c>
      <c r="E16" s="7" t="s">
        <v>17</v>
      </c>
      <c r="F16" s="7" t="s">
        <v>97</v>
      </c>
      <c r="G16" s="7" t="s">
        <v>22</v>
      </c>
      <c r="H16" s="94">
        <v>0.9</v>
      </c>
      <c r="I16" s="94">
        <v>0.975</v>
      </c>
      <c r="J16" s="105" t="s">
        <v>140</v>
      </c>
      <c r="K16" s="105" t="s">
        <v>141</v>
      </c>
      <c r="L16" s="105" t="s">
        <v>142</v>
      </c>
      <c r="M16" s="167">
        <v>0.35</v>
      </c>
      <c r="N16" s="167"/>
      <c r="O16" s="167"/>
      <c r="P16" s="167">
        <v>0.3608</v>
      </c>
      <c r="Q16" s="167"/>
      <c r="R16" s="167"/>
      <c r="S16" s="167">
        <v>0.371</v>
      </c>
      <c r="T16" s="167"/>
      <c r="U16" s="167"/>
      <c r="V16" s="167">
        <v>0.364</v>
      </c>
      <c r="W16" s="167"/>
      <c r="X16" s="167"/>
      <c r="Y16" s="41">
        <f>+AVERAGE(M16:X16)</f>
        <v>0.36144999999999994</v>
      </c>
      <c r="Z16" s="39" t="s">
        <v>59</v>
      </c>
      <c r="AA16" s="94"/>
      <c r="AB16" s="94"/>
      <c r="AC16" s="94"/>
      <c r="AD16" s="96" t="s">
        <v>59</v>
      </c>
      <c r="AE16" s="62"/>
    </row>
    <row r="17" spans="1:31" ht="94.5" customHeight="1">
      <c r="A17" s="229"/>
      <c r="B17" s="231"/>
      <c r="C17" s="95">
        <v>4</v>
      </c>
      <c r="D17" s="7" t="s">
        <v>74</v>
      </c>
      <c r="E17" s="7" t="s">
        <v>5</v>
      </c>
      <c r="F17" s="44" t="s">
        <v>75</v>
      </c>
      <c r="G17" s="7" t="s">
        <v>22</v>
      </c>
      <c r="H17" s="7" t="s">
        <v>31</v>
      </c>
      <c r="I17" s="7" t="s">
        <v>31</v>
      </c>
      <c r="J17" s="7" t="s">
        <v>76</v>
      </c>
      <c r="K17" s="7" t="s">
        <v>77</v>
      </c>
      <c r="L17" s="7" t="s">
        <v>78</v>
      </c>
      <c r="M17" s="171" t="s">
        <v>32</v>
      </c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3"/>
      <c r="Y17" s="92" t="str">
        <f>+M17</f>
        <v>A+</v>
      </c>
      <c r="Z17" s="39" t="s">
        <v>59</v>
      </c>
      <c r="AA17" s="94"/>
      <c r="AB17" s="94"/>
      <c r="AC17" s="94"/>
      <c r="AD17" s="96" t="s">
        <v>59</v>
      </c>
      <c r="AE17" s="62"/>
    </row>
    <row r="18" spans="1:31" ht="51" customHeight="1">
      <c r="A18" s="229"/>
      <c r="B18" s="231"/>
      <c r="C18" s="95">
        <v>5</v>
      </c>
      <c r="D18" s="7" t="s">
        <v>28</v>
      </c>
      <c r="E18" s="7" t="s">
        <v>5</v>
      </c>
      <c r="F18" s="7" t="s">
        <v>79</v>
      </c>
      <c r="G18" s="7" t="s">
        <v>24</v>
      </c>
      <c r="H18" s="12">
        <v>0.95</v>
      </c>
      <c r="I18" s="45">
        <v>0.976</v>
      </c>
      <c r="J18" s="12" t="s">
        <v>80</v>
      </c>
      <c r="K18" s="99" t="s">
        <v>81</v>
      </c>
      <c r="L18" s="99" t="s">
        <v>63</v>
      </c>
      <c r="M18" s="232">
        <v>0.95</v>
      </c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92">
        <f>+M18</f>
        <v>0.95</v>
      </c>
      <c r="Z18" s="39" t="s">
        <v>59</v>
      </c>
      <c r="AA18" s="94"/>
      <c r="AB18" s="94"/>
      <c r="AC18" s="94"/>
      <c r="AD18" s="96" t="s">
        <v>59</v>
      </c>
      <c r="AE18" s="62"/>
    </row>
    <row r="19" spans="1:31" ht="51" customHeight="1">
      <c r="A19" s="229"/>
      <c r="B19" s="231"/>
      <c r="C19" s="95">
        <v>6</v>
      </c>
      <c r="D19" s="7" t="s">
        <v>27</v>
      </c>
      <c r="E19" s="7" t="s">
        <v>5</v>
      </c>
      <c r="F19" s="7" t="s">
        <v>82</v>
      </c>
      <c r="G19" s="7" t="s">
        <v>24</v>
      </c>
      <c r="H19" s="12">
        <v>0.9</v>
      </c>
      <c r="I19" s="45">
        <v>0.923</v>
      </c>
      <c r="J19" s="99" t="s">
        <v>61</v>
      </c>
      <c r="K19" s="99" t="s">
        <v>62</v>
      </c>
      <c r="L19" s="99" t="s">
        <v>63</v>
      </c>
      <c r="M19" s="232">
        <v>0.92</v>
      </c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92">
        <f>+M19</f>
        <v>0.92</v>
      </c>
      <c r="Z19" s="39" t="s">
        <v>59</v>
      </c>
      <c r="AA19" s="94"/>
      <c r="AB19" s="94"/>
      <c r="AC19" s="94"/>
      <c r="AD19" s="96" t="s">
        <v>59</v>
      </c>
      <c r="AE19" s="62"/>
    </row>
    <row r="20" spans="1:31" ht="28.5" customHeight="1">
      <c r="A20" s="176"/>
      <c r="B20" s="190" t="s">
        <v>51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2"/>
      <c r="Z20" s="28">
        <f aca="true" t="shared" si="2" ref="Z20:AE20">+COUNTIF(Z14:Z19,"x")</f>
        <v>5</v>
      </c>
      <c r="AA20" s="28">
        <f t="shared" si="2"/>
        <v>1</v>
      </c>
      <c r="AB20" s="28">
        <f t="shared" si="2"/>
        <v>0</v>
      </c>
      <c r="AC20" s="28">
        <f t="shared" si="2"/>
        <v>0</v>
      </c>
      <c r="AD20" s="28">
        <f t="shared" si="2"/>
        <v>5</v>
      </c>
      <c r="AE20" s="63">
        <f t="shared" si="2"/>
        <v>1</v>
      </c>
    </row>
    <row r="21" spans="1:31" ht="28.5" customHeight="1">
      <c r="A21" s="177"/>
      <c r="B21" s="193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5"/>
      <c r="Z21" s="43">
        <f aca="true" t="shared" si="3" ref="Z21:AE21">+Z20/$C$19</f>
        <v>0.8333333333333334</v>
      </c>
      <c r="AA21" s="43">
        <f t="shared" si="3"/>
        <v>0.16666666666666666</v>
      </c>
      <c r="AB21" s="43">
        <f t="shared" si="3"/>
        <v>0</v>
      </c>
      <c r="AC21" s="43">
        <f t="shared" si="3"/>
        <v>0</v>
      </c>
      <c r="AD21" s="43">
        <f t="shared" si="3"/>
        <v>0.8333333333333334</v>
      </c>
      <c r="AE21" s="64">
        <f t="shared" si="3"/>
        <v>0.16666666666666666</v>
      </c>
    </row>
    <row r="22" spans="1:31" ht="74.25" customHeight="1">
      <c r="A22" s="175" t="s">
        <v>44</v>
      </c>
      <c r="B22" s="174" t="s">
        <v>34</v>
      </c>
      <c r="C22" s="95">
        <v>1</v>
      </c>
      <c r="D22" s="7" t="s">
        <v>84</v>
      </c>
      <c r="E22" s="7" t="s">
        <v>17</v>
      </c>
      <c r="F22" s="7" t="s">
        <v>85</v>
      </c>
      <c r="G22" s="7" t="s">
        <v>23</v>
      </c>
      <c r="H22" s="12">
        <v>0.95</v>
      </c>
      <c r="I22" s="12">
        <v>0.944</v>
      </c>
      <c r="J22" s="12" t="s">
        <v>80</v>
      </c>
      <c r="K22" s="99" t="s">
        <v>81</v>
      </c>
      <c r="L22" s="99" t="s">
        <v>63</v>
      </c>
      <c r="M22" s="166">
        <v>0.962</v>
      </c>
      <c r="N22" s="166"/>
      <c r="O22" s="166"/>
      <c r="P22" s="166">
        <v>0.96</v>
      </c>
      <c r="Q22" s="166"/>
      <c r="R22" s="166"/>
      <c r="S22" s="166">
        <v>0.957</v>
      </c>
      <c r="T22" s="166"/>
      <c r="U22" s="166"/>
      <c r="V22" s="166">
        <v>0.957</v>
      </c>
      <c r="W22" s="166"/>
      <c r="X22" s="166"/>
      <c r="Y22" s="93">
        <f>+AVERAGE(M22:X22)</f>
        <v>0.959</v>
      </c>
      <c r="Z22" s="39" t="s">
        <v>59</v>
      </c>
      <c r="AA22" s="94"/>
      <c r="AB22" s="94"/>
      <c r="AC22" s="94"/>
      <c r="AD22" s="96" t="s">
        <v>59</v>
      </c>
      <c r="AE22" s="62"/>
    </row>
    <row r="23" spans="1:31" ht="74.25" customHeight="1">
      <c r="A23" s="175"/>
      <c r="B23" s="174"/>
      <c r="C23" s="95">
        <v>2</v>
      </c>
      <c r="D23" s="7" t="s">
        <v>86</v>
      </c>
      <c r="E23" s="7" t="s">
        <v>17</v>
      </c>
      <c r="F23" s="7" t="s">
        <v>87</v>
      </c>
      <c r="G23" s="7" t="s">
        <v>23</v>
      </c>
      <c r="H23" s="107">
        <v>0.05</v>
      </c>
      <c r="I23" s="107">
        <v>0.07</v>
      </c>
      <c r="J23" s="94" t="s">
        <v>127</v>
      </c>
      <c r="K23" s="94" t="s">
        <v>128</v>
      </c>
      <c r="L23" s="94" t="s">
        <v>129</v>
      </c>
      <c r="M23" s="166">
        <v>0.038</v>
      </c>
      <c r="N23" s="166"/>
      <c r="O23" s="166"/>
      <c r="P23" s="166">
        <v>0.073</v>
      </c>
      <c r="Q23" s="166"/>
      <c r="R23" s="166"/>
      <c r="S23" s="166">
        <v>0.087</v>
      </c>
      <c r="T23" s="166"/>
      <c r="U23" s="166"/>
      <c r="V23" s="166">
        <v>0.127</v>
      </c>
      <c r="W23" s="166"/>
      <c r="X23" s="166"/>
      <c r="Y23" s="93">
        <f>+AVERAGE(M23:X23)</f>
        <v>0.08124999999999999</v>
      </c>
      <c r="Z23" s="39" t="s">
        <v>125</v>
      </c>
      <c r="AA23" s="94"/>
      <c r="AB23" s="94"/>
      <c r="AC23" s="94"/>
      <c r="AD23" s="96" t="s">
        <v>125</v>
      </c>
      <c r="AE23" s="62"/>
    </row>
    <row r="24" spans="1:31" ht="77.25" customHeight="1">
      <c r="A24" s="175"/>
      <c r="B24" s="174"/>
      <c r="C24" s="95">
        <v>3</v>
      </c>
      <c r="D24" s="7" t="s">
        <v>92</v>
      </c>
      <c r="E24" s="7" t="s">
        <v>5</v>
      </c>
      <c r="F24" s="7" t="s">
        <v>143</v>
      </c>
      <c r="G24" s="7" t="s">
        <v>23</v>
      </c>
      <c r="H24" s="107">
        <v>0.95</v>
      </c>
      <c r="I24" s="107">
        <v>1</v>
      </c>
      <c r="J24" s="12" t="s">
        <v>61</v>
      </c>
      <c r="K24" s="99" t="s">
        <v>62</v>
      </c>
      <c r="L24" s="99" t="s">
        <v>63</v>
      </c>
      <c r="M24" s="180">
        <v>0.97</v>
      </c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93">
        <f>M24</f>
        <v>0.97</v>
      </c>
      <c r="Z24" s="86" t="s">
        <v>125</v>
      </c>
      <c r="AA24" s="8"/>
      <c r="AB24" s="8"/>
      <c r="AC24" s="8"/>
      <c r="AD24" s="8" t="s">
        <v>125</v>
      </c>
      <c r="AE24" s="62"/>
    </row>
    <row r="25" spans="1:31" ht="77.25" customHeight="1">
      <c r="A25" s="175"/>
      <c r="B25" s="174"/>
      <c r="C25" s="103">
        <v>4</v>
      </c>
      <c r="D25" s="7" t="s">
        <v>94</v>
      </c>
      <c r="E25" s="7" t="s">
        <v>15</v>
      </c>
      <c r="F25" s="7" t="s">
        <v>95</v>
      </c>
      <c r="G25" s="7" t="s">
        <v>23</v>
      </c>
      <c r="H25" s="12">
        <v>0.9</v>
      </c>
      <c r="I25" s="12">
        <v>0.845</v>
      </c>
      <c r="J25" s="105" t="s">
        <v>61</v>
      </c>
      <c r="K25" s="105" t="s">
        <v>62</v>
      </c>
      <c r="L25" s="105" t="s">
        <v>63</v>
      </c>
      <c r="M25" s="180">
        <v>0.95</v>
      </c>
      <c r="N25" s="180"/>
      <c r="O25" s="180"/>
      <c r="P25" s="180"/>
      <c r="Q25" s="180"/>
      <c r="R25" s="180"/>
      <c r="S25" s="180">
        <v>0.88</v>
      </c>
      <c r="T25" s="180"/>
      <c r="U25" s="180"/>
      <c r="V25" s="180"/>
      <c r="W25" s="180"/>
      <c r="X25" s="180"/>
      <c r="Y25" s="102">
        <f>(M25+S25)/2</f>
        <v>0.915</v>
      </c>
      <c r="Z25" s="86" t="s">
        <v>125</v>
      </c>
      <c r="AA25" s="8"/>
      <c r="AB25" s="8"/>
      <c r="AC25" s="8"/>
      <c r="AD25" s="8" t="s">
        <v>125</v>
      </c>
      <c r="AE25" s="62"/>
    </row>
    <row r="26" spans="1:31" ht="78.75" customHeight="1">
      <c r="A26" s="175"/>
      <c r="B26" s="174"/>
      <c r="C26" s="95">
        <v>5</v>
      </c>
      <c r="D26" s="7" t="s">
        <v>138</v>
      </c>
      <c r="E26" s="7" t="s">
        <v>15</v>
      </c>
      <c r="F26" s="7" t="s">
        <v>139</v>
      </c>
      <c r="G26" s="7" t="s">
        <v>23</v>
      </c>
      <c r="H26" s="12">
        <v>0.9</v>
      </c>
      <c r="I26" s="12">
        <v>0.845</v>
      </c>
      <c r="J26" s="99" t="s">
        <v>61</v>
      </c>
      <c r="K26" s="99" t="s">
        <v>62</v>
      </c>
      <c r="L26" s="99" t="s">
        <v>63</v>
      </c>
      <c r="M26" s="180">
        <v>1</v>
      </c>
      <c r="N26" s="180"/>
      <c r="O26" s="180"/>
      <c r="P26" s="180"/>
      <c r="Q26" s="180"/>
      <c r="R26" s="180"/>
      <c r="S26" s="180">
        <v>0.991</v>
      </c>
      <c r="T26" s="180"/>
      <c r="U26" s="180"/>
      <c r="V26" s="180"/>
      <c r="W26" s="180"/>
      <c r="X26" s="180"/>
      <c r="Y26" s="93">
        <f>(M26+S26)/2</f>
        <v>0.9955</v>
      </c>
      <c r="Z26" s="86" t="s">
        <v>125</v>
      </c>
      <c r="AA26" s="8"/>
      <c r="AB26" s="8"/>
      <c r="AC26" s="8"/>
      <c r="AD26" s="8" t="s">
        <v>125</v>
      </c>
      <c r="AE26" s="62"/>
    </row>
    <row r="27" spans="1:31" ht="28.5" customHeight="1">
      <c r="A27" s="176"/>
      <c r="B27" s="190" t="s">
        <v>51</v>
      </c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2"/>
      <c r="Z27" s="28">
        <f aca="true" t="shared" si="4" ref="Z27:AE27">+COUNTIF(Z22:Z26,"x")</f>
        <v>5</v>
      </c>
      <c r="AA27" s="28">
        <f t="shared" si="4"/>
        <v>0</v>
      </c>
      <c r="AB27" s="28">
        <f t="shared" si="4"/>
        <v>0</v>
      </c>
      <c r="AC27" s="28">
        <f t="shared" si="4"/>
        <v>0</v>
      </c>
      <c r="AD27" s="28">
        <f t="shared" si="4"/>
        <v>5</v>
      </c>
      <c r="AE27" s="63">
        <f t="shared" si="4"/>
        <v>0</v>
      </c>
    </row>
    <row r="28" spans="1:31" ht="28.5" customHeight="1">
      <c r="A28" s="177"/>
      <c r="B28" s="193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5"/>
      <c r="Z28" s="43">
        <f aca="true" t="shared" si="5" ref="Z28:AE28">+Z27/$C$26</f>
        <v>1</v>
      </c>
      <c r="AA28" s="43">
        <f t="shared" si="5"/>
        <v>0</v>
      </c>
      <c r="AB28" s="43">
        <f t="shared" si="5"/>
        <v>0</v>
      </c>
      <c r="AC28" s="43">
        <f t="shared" si="5"/>
        <v>0</v>
      </c>
      <c r="AD28" s="43">
        <f t="shared" si="5"/>
        <v>1</v>
      </c>
      <c r="AE28" s="64">
        <f t="shared" si="5"/>
        <v>0</v>
      </c>
    </row>
    <row r="29" spans="1:31" ht="54.75" customHeight="1">
      <c r="A29" s="175" t="s">
        <v>10</v>
      </c>
      <c r="B29" s="174" t="s">
        <v>35</v>
      </c>
      <c r="C29" s="95">
        <v>1</v>
      </c>
      <c r="D29" s="7" t="s">
        <v>13</v>
      </c>
      <c r="E29" s="9" t="s">
        <v>5</v>
      </c>
      <c r="F29" s="7" t="s">
        <v>101</v>
      </c>
      <c r="G29" s="9" t="s">
        <v>4</v>
      </c>
      <c r="H29" s="94">
        <v>0.95</v>
      </c>
      <c r="I29" s="94">
        <v>1</v>
      </c>
      <c r="J29" s="12" t="s">
        <v>80</v>
      </c>
      <c r="K29" s="99" t="s">
        <v>81</v>
      </c>
      <c r="L29" s="99" t="s">
        <v>63</v>
      </c>
      <c r="M29" s="180">
        <v>1</v>
      </c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01">
        <f>+M29</f>
        <v>1</v>
      </c>
      <c r="Z29" s="39" t="s">
        <v>59</v>
      </c>
      <c r="AA29" s="94"/>
      <c r="AB29" s="94"/>
      <c r="AC29" s="94"/>
      <c r="AD29" s="96" t="s">
        <v>59</v>
      </c>
      <c r="AE29" s="62"/>
    </row>
    <row r="30" spans="1:31" ht="60.75" customHeight="1">
      <c r="A30" s="175"/>
      <c r="B30" s="174"/>
      <c r="C30" s="95">
        <v>2</v>
      </c>
      <c r="D30" s="7" t="s">
        <v>9</v>
      </c>
      <c r="E30" s="7" t="s">
        <v>15</v>
      </c>
      <c r="F30" s="7" t="s">
        <v>100</v>
      </c>
      <c r="G30" s="7" t="s">
        <v>4</v>
      </c>
      <c r="H30" s="94">
        <v>1</v>
      </c>
      <c r="I30" s="94">
        <v>0.9</v>
      </c>
      <c r="J30" s="99" t="s">
        <v>80</v>
      </c>
      <c r="K30" s="99" t="s">
        <v>81</v>
      </c>
      <c r="L30" s="99" t="s">
        <v>63</v>
      </c>
      <c r="M30" s="180">
        <v>0.9</v>
      </c>
      <c r="N30" s="180"/>
      <c r="O30" s="180"/>
      <c r="P30" s="180"/>
      <c r="Q30" s="180"/>
      <c r="R30" s="180"/>
      <c r="S30" s="180">
        <v>0.9</v>
      </c>
      <c r="T30" s="180"/>
      <c r="U30" s="180"/>
      <c r="V30" s="180"/>
      <c r="W30" s="180"/>
      <c r="X30" s="180"/>
      <c r="Y30" s="101">
        <f>+AVERAGE(M30:X30)</f>
        <v>0.9</v>
      </c>
      <c r="Z30" s="39" t="s">
        <v>59</v>
      </c>
      <c r="AA30" s="94"/>
      <c r="AB30" s="94"/>
      <c r="AC30" s="94"/>
      <c r="AD30" s="96" t="s">
        <v>59</v>
      </c>
      <c r="AE30" s="62"/>
    </row>
    <row r="31" spans="1:31" ht="54" customHeight="1">
      <c r="A31" s="175"/>
      <c r="B31" s="174"/>
      <c r="C31" s="95">
        <v>3</v>
      </c>
      <c r="D31" s="7" t="s">
        <v>14</v>
      </c>
      <c r="E31" s="7" t="s">
        <v>5</v>
      </c>
      <c r="F31" s="7" t="s">
        <v>99</v>
      </c>
      <c r="G31" s="9" t="s">
        <v>4</v>
      </c>
      <c r="H31" s="94">
        <v>0.9</v>
      </c>
      <c r="I31" s="94">
        <v>1</v>
      </c>
      <c r="J31" s="99" t="s">
        <v>61</v>
      </c>
      <c r="K31" s="99" t="s">
        <v>62</v>
      </c>
      <c r="L31" s="99" t="s">
        <v>63</v>
      </c>
      <c r="M31" s="180">
        <v>1</v>
      </c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01">
        <f>+M31</f>
        <v>1</v>
      </c>
      <c r="Z31" s="39" t="s">
        <v>59</v>
      </c>
      <c r="AA31" s="94"/>
      <c r="AB31" s="94"/>
      <c r="AC31" s="94"/>
      <c r="AD31" s="96" t="s">
        <v>59</v>
      </c>
      <c r="AE31" s="62"/>
    </row>
    <row r="32" spans="1:31" ht="53.25" customHeight="1">
      <c r="A32" s="175"/>
      <c r="B32" s="174"/>
      <c r="C32" s="95">
        <v>4</v>
      </c>
      <c r="D32" s="7" t="s">
        <v>102</v>
      </c>
      <c r="E32" s="9" t="s">
        <v>5</v>
      </c>
      <c r="F32" s="7" t="s">
        <v>103</v>
      </c>
      <c r="G32" s="7" t="s">
        <v>104</v>
      </c>
      <c r="H32" s="94">
        <v>1</v>
      </c>
      <c r="I32" s="94">
        <v>1</v>
      </c>
      <c r="J32" s="99" t="s">
        <v>61</v>
      </c>
      <c r="K32" s="99" t="s">
        <v>62</v>
      </c>
      <c r="L32" s="99" t="s">
        <v>63</v>
      </c>
      <c r="M32" s="180">
        <v>1</v>
      </c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92">
        <f>+M32</f>
        <v>1</v>
      </c>
      <c r="Z32" s="39" t="s">
        <v>125</v>
      </c>
      <c r="AA32" s="91"/>
      <c r="AB32" s="94"/>
      <c r="AC32" s="94"/>
      <c r="AD32" s="96" t="s">
        <v>125</v>
      </c>
      <c r="AE32" s="65"/>
    </row>
    <row r="33" spans="1:31" ht="51.75" customHeight="1">
      <c r="A33" s="175"/>
      <c r="B33" s="174"/>
      <c r="C33" s="95">
        <v>5</v>
      </c>
      <c r="D33" s="7" t="s">
        <v>105</v>
      </c>
      <c r="E33" s="7" t="s">
        <v>15</v>
      </c>
      <c r="F33" s="11" t="s">
        <v>106</v>
      </c>
      <c r="G33" s="7" t="s">
        <v>104</v>
      </c>
      <c r="H33" s="94">
        <v>0</v>
      </c>
      <c r="I33" s="94">
        <v>0.01</v>
      </c>
      <c r="J33" s="94" t="s">
        <v>107</v>
      </c>
      <c r="K33" s="94" t="s">
        <v>108</v>
      </c>
      <c r="L33" s="94" t="s">
        <v>109</v>
      </c>
      <c r="M33" s="220">
        <v>0.025</v>
      </c>
      <c r="N33" s="221"/>
      <c r="O33" s="221"/>
      <c r="P33" s="221"/>
      <c r="Q33" s="221"/>
      <c r="R33" s="222"/>
      <c r="S33" s="206">
        <v>0</v>
      </c>
      <c r="T33" s="207"/>
      <c r="U33" s="207"/>
      <c r="V33" s="207"/>
      <c r="W33" s="207"/>
      <c r="X33" s="208"/>
      <c r="Y33" s="41">
        <f>+AVERAGE(M33:X33)</f>
        <v>0.0125</v>
      </c>
      <c r="Z33" s="39" t="s">
        <v>59</v>
      </c>
      <c r="AA33" s="94"/>
      <c r="AB33" s="94"/>
      <c r="AC33" s="94"/>
      <c r="AD33" s="96" t="s">
        <v>59</v>
      </c>
      <c r="AE33" s="62"/>
    </row>
    <row r="34" spans="1:31" ht="28.5" customHeight="1">
      <c r="A34" s="218" t="s">
        <v>51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2"/>
      <c r="Z34" s="28">
        <f aca="true" t="shared" si="6" ref="Z34:AE34">+COUNTIF(Z29:Z33,"x")</f>
        <v>5</v>
      </c>
      <c r="AA34" s="28">
        <f t="shared" si="6"/>
        <v>0</v>
      </c>
      <c r="AB34" s="28">
        <f>+COUNTIF(AB29:AB33,"x")</f>
        <v>0</v>
      </c>
      <c r="AC34" s="28">
        <f>+COUNTIF(AB29:AB33,"x")</f>
        <v>0</v>
      </c>
      <c r="AD34" s="28">
        <f t="shared" si="6"/>
        <v>5</v>
      </c>
      <c r="AE34" s="63">
        <f t="shared" si="6"/>
        <v>0</v>
      </c>
    </row>
    <row r="35" spans="1:31" ht="28.5" customHeight="1">
      <c r="A35" s="219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5"/>
      <c r="Z35" s="43">
        <f aca="true" t="shared" si="7" ref="Z35:AE35">+Z34/$C$33</f>
        <v>1</v>
      </c>
      <c r="AA35" s="43">
        <f t="shared" si="7"/>
        <v>0</v>
      </c>
      <c r="AB35" s="43">
        <f t="shared" si="7"/>
        <v>0</v>
      </c>
      <c r="AC35" s="43">
        <f t="shared" si="7"/>
        <v>0</v>
      </c>
      <c r="AD35" s="43">
        <f t="shared" si="7"/>
        <v>1</v>
      </c>
      <c r="AE35" s="64">
        <f t="shared" si="7"/>
        <v>0</v>
      </c>
    </row>
    <row r="36" spans="1:31" ht="53.25" customHeight="1">
      <c r="A36" s="175" t="s">
        <v>8</v>
      </c>
      <c r="B36" s="174" t="s">
        <v>30</v>
      </c>
      <c r="C36" s="95">
        <v>1</v>
      </c>
      <c r="D36" s="7" t="s">
        <v>110</v>
      </c>
      <c r="E36" s="7" t="s">
        <v>15</v>
      </c>
      <c r="F36" s="7" t="s">
        <v>112</v>
      </c>
      <c r="G36" s="7" t="s">
        <v>29</v>
      </c>
      <c r="H36" s="94">
        <v>0.95</v>
      </c>
      <c r="I36" s="41">
        <v>0.9755</v>
      </c>
      <c r="J36" s="12" t="s">
        <v>126</v>
      </c>
      <c r="K36" s="99" t="s">
        <v>81</v>
      </c>
      <c r="L36" s="99" t="s">
        <v>63</v>
      </c>
      <c r="M36" s="180">
        <v>1</v>
      </c>
      <c r="N36" s="180"/>
      <c r="O36" s="180"/>
      <c r="P36" s="180"/>
      <c r="Q36" s="180"/>
      <c r="R36" s="180"/>
      <c r="S36" s="232">
        <v>0.996</v>
      </c>
      <c r="T36" s="232"/>
      <c r="U36" s="232"/>
      <c r="V36" s="232"/>
      <c r="W36" s="232"/>
      <c r="X36" s="232"/>
      <c r="Y36" s="92">
        <f>+AVERAGE(M36:X36)</f>
        <v>0.998</v>
      </c>
      <c r="Z36" s="39" t="s">
        <v>59</v>
      </c>
      <c r="AA36" s="94"/>
      <c r="AB36" s="94"/>
      <c r="AC36" s="94"/>
      <c r="AD36" s="96" t="s">
        <v>59</v>
      </c>
      <c r="AE36" s="62"/>
    </row>
    <row r="37" spans="1:31" ht="57.75" customHeight="1">
      <c r="A37" s="175"/>
      <c r="B37" s="174"/>
      <c r="C37" s="95">
        <v>2</v>
      </c>
      <c r="D37" s="7" t="s">
        <v>111</v>
      </c>
      <c r="E37" s="7" t="s">
        <v>15</v>
      </c>
      <c r="F37" s="7" t="s">
        <v>113</v>
      </c>
      <c r="G37" s="7" t="s">
        <v>29</v>
      </c>
      <c r="H37" s="94">
        <v>0.95</v>
      </c>
      <c r="I37" s="41">
        <v>0.984</v>
      </c>
      <c r="J37" s="12" t="s">
        <v>126</v>
      </c>
      <c r="K37" s="99" t="s">
        <v>81</v>
      </c>
      <c r="L37" s="99" t="s">
        <v>63</v>
      </c>
      <c r="M37" s="165">
        <v>0.999</v>
      </c>
      <c r="N37" s="165"/>
      <c r="O37" s="165"/>
      <c r="P37" s="165"/>
      <c r="Q37" s="165"/>
      <c r="R37" s="165"/>
      <c r="S37" s="165">
        <v>0.992</v>
      </c>
      <c r="T37" s="165"/>
      <c r="U37" s="165"/>
      <c r="V37" s="165"/>
      <c r="W37" s="165"/>
      <c r="X37" s="165"/>
      <c r="Y37" s="92">
        <f>+AVERAGE(M37:X37)</f>
        <v>0.9955</v>
      </c>
      <c r="Z37" s="39" t="s">
        <v>59</v>
      </c>
      <c r="AA37" s="94"/>
      <c r="AB37" s="94"/>
      <c r="AC37" s="94"/>
      <c r="AD37" s="96" t="s">
        <v>59</v>
      </c>
      <c r="AE37" s="62"/>
    </row>
    <row r="38" spans="1:31" ht="78" customHeight="1">
      <c r="A38" s="175"/>
      <c r="B38" s="174"/>
      <c r="C38" s="95">
        <v>3</v>
      </c>
      <c r="D38" s="7" t="s">
        <v>18</v>
      </c>
      <c r="E38" s="7" t="s">
        <v>15</v>
      </c>
      <c r="F38" s="7" t="s">
        <v>114</v>
      </c>
      <c r="G38" s="7" t="s">
        <v>25</v>
      </c>
      <c r="H38" s="12">
        <v>1</v>
      </c>
      <c r="I38" s="94">
        <v>1</v>
      </c>
      <c r="J38" s="99" t="s">
        <v>80</v>
      </c>
      <c r="K38" s="99" t="s">
        <v>81</v>
      </c>
      <c r="L38" s="99" t="s">
        <v>63</v>
      </c>
      <c r="M38" s="180">
        <v>1</v>
      </c>
      <c r="N38" s="180"/>
      <c r="O38" s="180"/>
      <c r="P38" s="180"/>
      <c r="Q38" s="180"/>
      <c r="R38" s="180"/>
      <c r="S38" s="180">
        <v>1</v>
      </c>
      <c r="T38" s="180"/>
      <c r="U38" s="180"/>
      <c r="V38" s="180"/>
      <c r="W38" s="180"/>
      <c r="X38" s="180"/>
      <c r="Y38" s="101">
        <f>+AVERAGE(M38:X38)</f>
        <v>1</v>
      </c>
      <c r="Z38" s="39" t="s">
        <v>59</v>
      </c>
      <c r="AA38" s="94"/>
      <c r="AB38" s="94"/>
      <c r="AC38" s="94"/>
      <c r="AD38" s="96" t="s">
        <v>59</v>
      </c>
      <c r="AE38" s="62"/>
    </row>
    <row r="39" spans="1:31" ht="51.75" customHeight="1">
      <c r="A39" s="175"/>
      <c r="B39" s="174"/>
      <c r="C39" s="95">
        <v>4</v>
      </c>
      <c r="D39" s="7" t="s">
        <v>115</v>
      </c>
      <c r="E39" s="7" t="s">
        <v>15</v>
      </c>
      <c r="F39" s="7" t="s">
        <v>116</v>
      </c>
      <c r="G39" s="7" t="s">
        <v>25</v>
      </c>
      <c r="H39" s="94">
        <v>1</v>
      </c>
      <c r="I39" s="94">
        <v>0.7</v>
      </c>
      <c r="J39" s="99" t="s">
        <v>135</v>
      </c>
      <c r="K39" s="99" t="s">
        <v>136</v>
      </c>
      <c r="L39" s="99" t="s">
        <v>63</v>
      </c>
      <c r="M39" s="220">
        <v>0.7</v>
      </c>
      <c r="N39" s="221"/>
      <c r="O39" s="221"/>
      <c r="P39" s="221"/>
      <c r="Q39" s="221"/>
      <c r="R39" s="222"/>
      <c r="S39" s="206">
        <v>0.929</v>
      </c>
      <c r="T39" s="207"/>
      <c r="U39" s="207"/>
      <c r="V39" s="207"/>
      <c r="W39" s="207"/>
      <c r="X39" s="208"/>
      <c r="Y39" s="41">
        <f>+AVERAGE(M39:X39)</f>
        <v>0.8145</v>
      </c>
      <c r="Z39" s="100"/>
      <c r="AA39" s="48" t="s">
        <v>59</v>
      </c>
      <c r="AB39" s="94"/>
      <c r="AC39" s="94"/>
      <c r="AD39" s="96"/>
      <c r="AE39" s="62" t="s">
        <v>59</v>
      </c>
    </row>
    <row r="40" spans="1:31" ht="28.5" customHeight="1">
      <c r="A40" s="218" t="s">
        <v>51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2"/>
      <c r="Z40" s="28">
        <f aca="true" t="shared" si="8" ref="Z40:AE40">+COUNTIF(Z36:Z39,"x")</f>
        <v>3</v>
      </c>
      <c r="AA40" s="28">
        <f t="shared" si="8"/>
        <v>1</v>
      </c>
      <c r="AB40" s="28">
        <f t="shared" si="8"/>
        <v>0</v>
      </c>
      <c r="AC40" s="28">
        <f t="shared" si="8"/>
        <v>0</v>
      </c>
      <c r="AD40" s="28">
        <f t="shared" si="8"/>
        <v>3</v>
      </c>
      <c r="AE40" s="63">
        <f t="shared" si="8"/>
        <v>1</v>
      </c>
    </row>
    <row r="41" spans="1:31" ht="28.5" customHeight="1">
      <c r="A41" s="219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5"/>
      <c r="Z41" s="43">
        <f aca="true" t="shared" si="9" ref="Z41:AE41">+Z40/$C$39</f>
        <v>0.75</v>
      </c>
      <c r="AA41" s="43">
        <f t="shared" si="9"/>
        <v>0.25</v>
      </c>
      <c r="AB41" s="43">
        <f t="shared" si="9"/>
        <v>0</v>
      </c>
      <c r="AC41" s="43">
        <f t="shared" si="9"/>
        <v>0</v>
      </c>
      <c r="AD41" s="43">
        <f t="shared" si="9"/>
        <v>0.75</v>
      </c>
      <c r="AE41" s="64">
        <f t="shared" si="9"/>
        <v>0.25</v>
      </c>
    </row>
    <row r="42" spans="1:31" ht="77.25" customHeight="1">
      <c r="A42" s="66" t="s">
        <v>117</v>
      </c>
      <c r="B42" s="53" t="s">
        <v>98</v>
      </c>
      <c r="C42" s="95">
        <v>1</v>
      </c>
      <c r="D42" s="7" t="s">
        <v>118</v>
      </c>
      <c r="E42" s="7" t="s">
        <v>5</v>
      </c>
      <c r="F42" s="7" t="s">
        <v>121</v>
      </c>
      <c r="G42" s="7" t="s">
        <v>119</v>
      </c>
      <c r="H42" s="12">
        <v>0.8</v>
      </c>
      <c r="I42" s="12">
        <v>0.9583</v>
      </c>
      <c r="J42" s="99" t="s">
        <v>61</v>
      </c>
      <c r="K42" s="99" t="s">
        <v>62</v>
      </c>
      <c r="L42" s="99" t="s">
        <v>63</v>
      </c>
      <c r="M42" s="171">
        <v>0.84</v>
      </c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3"/>
      <c r="Y42" s="41">
        <f>+AVERAGE(M42:X42)</f>
        <v>0.84</v>
      </c>
      <c r="Z42" s="39" t="s">
        <v>59</v>
      </c>
      <c r="AA42" s="94"/>
      <c r="AB42" s="94"/>
      <c r="AC42" s="94"/>
      <c r="AD42" s="96" t="s">
        <v>59</v>
      </c>
      <c r="AE42" s="62"/>
    </row>
    <row r="43" spans="1:31" ht="28.5" customHeight="1">
      <c r="A43" s="218" t="s">
        <v>51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2"/>
      <c r="Z43" s="28">
        <f aca="true" t="shared" si="10" ref="Z43:AE43">+COUNTIF(Z42,"x")</f>
        <v>1</v>
      </c>
      <c r="AA43" s="28">
        <f t="shared" si="10"/>
        <v>0</v>
      </c>
      <c r="AB43" s="28">
        <f t="shared" si="10"/>
        <v>0</v>
      </c>
      <c r="AC43" s="28">
        <f t="shared" si="10"/>
        <v>0</v>
      </c>
      <c r="AD43" s="28">
        <f t="shared" si="10"/>
        <v>1</v>
      </c>
      <c r="AE43" s="63">
        <f t="shared" si="10"/>
        <v>0</v>
      </c>
    </row>
    <row r="44" spans="1:31" ht="28.5" customHeight="1">
      <c r="A44" s="219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5"/>
      <c r="Z44" s="43">
        <f aca="true" t="shared" si="11" ref="Z44:AE44">+Z43/$C$42</f>
        <v>1</v>
      </c>
      <c r="AA44" s="43">
        <f t="shared" si="11"/>
        <v>0</v>
      </c>
      <c r="AB44" s="43">
        <f t="shared" si="11"/>
        <v>0</v>
      </c>
      <c r="AC44" s="43">
        <f t="shared" si="11"/>
        <v>0</v>
      </c>
      <c r="AD44" s="43">
        <f t="shared" si="11"/>
        <v>1</v>
      </c>
      <c r="AE44" s="64">
        <f t="shared" si="11"/>
        <v>0</v>
      </c>
    </row>
    <row r="45" spans="1:31" ht="33.75" customHeight="1">
      <c r="A45" s="168" t="s">
        <v>52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70"/>
      <c r="Z45" s="29">
        <f aca="true" t="shared" si="12" ref="Z45:AE45">+(Z12+Z20+Z27+Z34+Z40)</f>
        <v>21</v>
      </c>
      <c r="AA45" s="29">
        <f t="shared" si="12"/>
        <v>4</v>
      </c>
      <c r="AB45" s="29">
        <f t="shared" si="12"/>
        <v>0</v>
      </c>
      <c r="AC45" s="29">
        <f t="shared" si="12"/>
        <v>0</v>
      </c>
      <c r="AD45" s="29">
        <f t="shared" si="12"/>
        <v>21</v>
      </c>
      <c r="AE45" s="67">
        <f t="shared" si="12"/>
        <v>4</v>
      </c>
    </row>
    <row r="46" spans="1:31" ht="20.25">
      <c r="A46" s="59"/>
      <c r="B46" s="18"/>
      <c r="C46" s="18"/>
      <c r="D46" s="19"/>
      <c r="E46" s="18"/>
      <c r="F46" s="18"/>
      <c r="G46" s="97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2" t="s">
        <v>53</v>
      </c>
      <c r="T46" s="202"/>
      <c r="U46" s="202"/>
      <c r="V46" s="202"/>
      <c r="W46" s="202"/>
      <c r="X46" s="202"/>
      <c r="Y46" s="202"/>
      <c r="Z46" s="202">
        <f>SUM(Z45:AC45)</f>
        <v>25</v>
      </c>
      <c r="AA46" s="202"/>
      <c r="AB46" s="202"/>
      <c r="AC46" s="57"/>
      <c r="AD46" s="68">
        <f>+AD45/(AD45+AE45)</f>
        <v>0.84</v>
      </c>
      <c r="AE46" s="69">
        <f>+AE45/(AD45+AE45)</f>
        <v>0.16</v>
      </c>
    </row>
    <row r="47" spans="1:31" ht="15" thickBot="1">
      <c r="A47" s="70"/>
      <c r="B47" s="71"/>
      <c r="C47" s="71"/>
      <c r="D47" s="72"/>
      <c r="E47" s="71"/>
      <c r="F47" s="71"/>
      <c r="G47" s="73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4"/>
      <c r="AA47" s="74"/>
      <c r="AB47" s="74"/>
      <c r="AC47" s="74"/>
      <c r="AD47" s="71"/>
      <c r="AE47" s="75"/>
    </row>
    <row r="135" spans="1:31" ht="15">
      <c r="A135" s="10"/>
      <c r="B135" s="10"/>
      <c r="C135" s="10"/>
      <c r="D135" s="15"/>
      <c r="E135" s="10"/>
      <c r="F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</row>
    <row r="136" spans="1:31" ht="15">
      <c r="A136" s="10"/>
      <c r="B136" s="10"/>
      <c r="C136" s="10"/>
      <c r="D136" s="15"/>
      <c r="E136" s="10"/>
      <c r="F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</row>
    <row r="137" spans="1:31" ht="15">
      <c r="A137" s="10"/>
      <c r="B137" s="10"/>
      <c r="C137" s="10"/>
      <c r="D137" s="15"/>
      <c r="E137" s="10"/>
      <c r="F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6"/>
    </row>
    <row r="138" spans="1:31" ht="15">
      <c r="A138" s="17"/>
      <c r="B138" s="18"/>
      <c r="C138" s="18"/>
      <c r="D138" s="19"/>
      <c r="E138" s="18"/>
      <c r="F138" s="97"/>
      <c r="G138" s="97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97"/>
    </row>
    <row r="139" spans="1:31" ht="14.25">
      <c r="A139" s="21"/>
      <c r="B139" s="18"/>
      <c r="C139" s="18"/>
      <c r="D139" s="19"/>
      <c r="E139" s="18"/>
      <c r="F139" s="18"/>
      <c r="G139" s="97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97"/>
    </row>
    <row r="140" spans="1:31" ht="14.25">
      <c r="A140" s="21"/>
      <c r="B140" s="18"/>
      <c r="C140" s="18"/>
      <c r="D140" s="19"/>
      <c r="E140" s="18"/>
      <c r="F140" s="18"/>
      <c r="G140" s="97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97"/>
    </row>
    <row r="141" spans="1:31" ht="14.25">
      <c r="A141" s="21"/>
      <c r="B141" s="18"/>
      <c r="C141" s="18"/>
      <c r="D141" s="19"/>
      <c r="E141" s="18"/>
      <c r="F141" s="18"/>
      <c r="G141" s="97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97"/>
    </row>
    <row r="142" spans="1:31" ht="14.25">
      <c r="A142" s="18"/>
      <c r="B142" s="18"/>
      <c r="C142" s="18"/>
      <c r="D142" s="19"/>
      <c r="E142" s="18"/>
      <c r="F142" s="18"/>
      <c r="G142" s="97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97"/>
    </row>
    <row r="143" spans="1:31" ht="15">
      <c r="A143" s="97"/>
      <c r="B143" s="97"/>
      <c r="C143" s="97"/>
      <c r="D143" s="15"/>
      <c r="E143" s="16"/>
      <c r="F143" s="16"/>
      <c r="G143" s="97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</row>
    <row r="144" spans="1:31" ht="14.25">
      <c r="A144" s="18"/>
      <c r="B144" s="18"/>
      <c r="C144" s="18"/>
      <c r="D144" s="19"/>
      <c r="E144" s="18"/>
      <c r="F144" s="18"/>
      <c r="G144" s="23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97"/>
    </row>
    <row r="145" spans="1:31" ht="14.25">
      <c r="A145" s="97"/>
      <c r="B145" s="98"/>
      <c r="C145" s="98"/>
      <c r="D145" s="19"/>
      <c r="E145" s="97"/>
      <c r="F145" s="97"/>
      <c r="G145" s="23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8"/>
    </row>
    <row r="146" spans="1:31" ht="14.25">
      <c r="A146" s="97"/>
      <c r="B146" s="98"/>
      <c r="C146" s="98"/>
      <c r="D146" s="19"/>
      <c r="E146" s="97"/>
      <c r="F146" s="97"/>
      <c r="G146" s="23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8"/>
    </row>
    <row r="147" spans="1:31" ht="14.25">
      <c r="A147" s="97"/>
      <c r="B147" s="98"/>
      <c r="C147" s="98"/>
      <c r="D147" s="19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8"/>
    </row>
    <row r="148" spans="1:31" ht="14.25">
      <c r="A148" s="19"/>
      <c r="B148" s="19"/>
      <c r="C148" s="19"/>
      <c r="D148" s="19"/>
      <c r="E148" s="19"/>
      <c r="F148" s="19"/>
      <c r="G148" s="97"/>
      <c r="H148" s="24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</row>
    <row r="149" spans="1:31" ht="14.25">
      <c r="A149" s="19"/>
      <c r="B149" s="19"/>
      <c r="C149" s="19"/>
      <c r="D149" s="19"/>
      <c r="E149" s="25"/>
      <c r="F149" s="19"/>
      <c r="G149" s="97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</row>
    <row r="150" spans="1:31" ht="14.25">
      <c r="A150" s="19"/>
      <c r="B150" s="19"/>
      <c r="C150" s="19"/>
      <c r="D150" s="19"/>
      <c r="E150" s="25"/>
      <c r="F150" s="26"/>
      <c r="G150" s="97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25"/>
    </row>
    <row r="151" spans="1:31" ht="14.25">
      <c r="A151" s="19"/>
      <c r="B151" s="19"/>
      <c r="C151" s="19"/>
      <c r="D151" s="19"/>
      <c r="E151" s="25"/>
      <c r="F151" s="19"/>
      <c r="G151" s="97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</row>
    <row r="152" spans="1:31" ht="15">
      <c r="A152" s="10"/>
      <c r="B152" s="10"/>
      <c r="C152" s="10"/>
      <c r="D152" s="15"/>
      <c r="E152" s="10"/>
      <c r="F152" s="10"/>
      <c r="G152" s="97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6"/>
    </row>
    <row r="153" spans="1:31" ht="15">
      <c r="A153" s="16"/>
      <c r="B153" s="16"/>
      <c r="C153" s="16"/>
      <c r="D153" s="14"/>
      <c r="E153" s="16"/>
      <c r="F153" s="16"/>
      <c r="G153" s="97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</row>
    <row r="154" spans="1:31" ht="14.25">
      <c r="A154" s="18"/>
      <c r="B154" s="18"/>
      <c r="C154" s="18"/>
      <c r="D154" s="19"/>
      <c r="E154" s="18"/>
      <c r="F154" s="18"/>
      <c r="G154" s="217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97"/>
    </row>
    <row r="155" spans="1:31" ht="14.25">
      <c r="A155" s="18"/>
      <c r="B155" s="18"/>
      <c r="C155" s="18"/>
      <c r="D155" s="19"/>
      <c r="E155" s="18"/>
      <c r="F155" s="18"/>
      <c r="G155" s="217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97"/>
    </row>
    <row r="156" spans="1:31" ht="14.25">
      <c r="A156" s="18"/>
      <c r="B156" s="18"/>
      <c r="C156" s="18"/>
      <c r="D156" s="19"/>
      <c r="E156" s="18"/>
      <c r="F156" s="18"/>
      <c r="G156" s="97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97"/>
    </row>
    <row r="157" spans="1:31" ht="14.25">
      <c r="A157" s="18"/>
      <c r="B157" s="18"/>
      <c r="C157" s="18"/>
      <c r="D157" s="19"/>
      <c r="E157" s="18"/>
      <c r="F157" s="18"/>
      <c r="G157" s="217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97"/>
    </row>
    <row r="158" spans="1:31" ht="14.25">
      <c r="A158" s="18"/>
      <c r="B158" s="18"/>
      <c r="C158" s="18"/>
      <c r="D158" s="19"/>
      <c r="E158" s="18"/>
      <c r="F158" s="18"/>
      <c r="G158" s="217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97"/>
    </row>
    <row r="159" spans="1:31" ht="14.25">
      <c r="A159" s="18"/>
      <c r="B159" s="18"/>
      <c r="C159" s="18"/>
      <c r="D159" s="19"/>
      <c r="E159" s="18"/>
      <c r="F159" s="18"/>
      <c r="G159" s="214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97"/>
    </row>
    <row r="160" spans="1:31" ht="14.25">
      <c r="A160" s="18"/>
      <c r="B160" s="18"/>
      <c r="C160" s="18"/>
      <c r="D160" s="19"/>
      <c r="E160" s="18"/>
      <c r="F160" s="18"/>
      <c r="G160" s="214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97"/>
    </row>
    <row r="161" spans="1:31" ht="14.25">
      <c r="A161" s="18"/>
      <c r="B161" s="18"/>
      <c r="C161" s="18"/>
      <c r="D161" s="19"/>
      <c r="E161" s="18"/>
      <c r="F161" s="18"/>
      <c r="G161" s="97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97"/>
    </row>
    <row r="162" spans="1:31" ht="14.25">
      <c r="A162" s="18"/>
      <c r="B162" s="18"/>
      <c r="C162" s="18"/>
      <c r="D162" s="19"/>
      <c r="E162" s="18"/>
      <c r="F162" s="18"/>
      <c r="G162" s="97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97"/>
    </row>
    <row r="163" spans="1:31" ht="14.25">
      <c r="A163" s="18"/>
      <c r="B163" s="18"/>
      <c r="C163" s="18"/>
      <c r="D163" s="19"/>
      <c r="E163" s="18"/>
      <c r="F163" s="18"/>
      <c r="G163" s="97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97"/>
    </row>
    <row r="164" spans="1:31" ht="14.25">
      <c r="A164" s="18"/>
      <c r="B164" s="18"/>
      <c r="C164" s="18"/>
      <c r="D164" s="19"/>
      <c r="E164" s="18"/>
      <c r="F164" s="18"/>
      <c r="G164" s="97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97"/>
    </row>
    <row r="165" spans="1:31" ht="14.25">
      <c r="A165" s="18"/>
      <c r="B165" s="18"/>
      <c r="C165" s="18"/>
      <c r="D165" s="19"/>
      <c r="E165" s="18"/>
      <c r="F165" s="18"/>
      <c r="G165" s="97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97"/>
    </row>
    <row r="166" spans="1:31" ht="14.25">
      <c r="A166" s="18"/>
      <c r="B166" s="18"/>
      <c r="C166" s="18"/>
      <c r="D166" s="19"/>
      <c r="E166" s="18"/>
      <c r="F166" s="18"/>
      <c r="G166" s="97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97"/>
    </row>
    <row r="167" spans="1:31" ht="14.25">
      <c r="A167" s="18"/>
      <c r="B167" s="18"/>
      <c r="C167" s="18"/>
      <c r="D167" s="19"/>
      <c r="E167" s="18"/>
      <c r="F167" s="18"/>
      <c r="G167" s="97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97"/>
    </row>
    <row r="168" spans="1:31" ht="14.25">
      <c r="A168" s="18"/>
      <c r="B168" s="18"/>
      <c r="C168" s="18"/>
      <c r="D168" s="19"/>
      <c r="E168" s="18"/>
      <c r="F168" s="18"/>
      <c r="G168" s="97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97"/>
    </row>
    <row r="169" spans="1:31" ht="14.25">
      <c r="A169" s="18"/>
      <c r="B169" s="18"/>
      <c r="C169" s="18"/>
      <c r="D169" s="19"/>
      <c r="E169" s="18"/>
      <c r="F169" s="18"/>
      <c r="G169" s="97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97"/>
    </row>
    <row r="170" spans="1:31" ht="14.25">
      <c r="A170" s="18"/>
      <c r="B170" s="18"/>
      <c r="C170" s="18"/>
      <c r="D170" s="19"/>
      <c r="E170" s="18"/>
      <c r="F170" s="18"/>
      <c r="G170" s="97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97"/>
    </row>
    <row r="171" spans="1:31" ht="14.25">
      <c r="A171" s="18"/>
      <c r="B171" s="18"/>
      <c r="C171" s="18"/>
      <c r="D171" s="19"/>
      <c r="E171" s="18"/>
      <c r="F171" s="18"/>
      <c r="G171" s="97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97"/>
    </row>
    <row r="172" spans="1:31" ht="14.25">
      <c r="A172" s="18"/>
      <c r="B172" s="18"/>
      <c r="C172" s="18"/>
      <c r="D172" s="19"/>
      <c r="E172" s="18"/>
      <c r="F172" s="18"/>
      <c r="G172" s="97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97"/>
    </row>
    <row r="173" spans="1:31" ht="14.25">
      <c r="A173" s="18"/>
      <c r="B173" s="18"/>
      <c r="C173" s="18"/>
      <c r="D173" s="19"/>
      <c r="E173" s="18"/>
      <c r="F173" s="18"/>
      <c r="G173" s="97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97"/>
    </row>
    <row r="174" spans="1:31" ht="14.25">
      <c r="A174" s="18"/>
      <c r="B174" s="18"/>
      <c r="C174" s="18"/>
      <c r="D174" s="19"/>
      <c r="E174" s="18"/>
      <c r="F174" s="18"/>
      <c r="G174" s="97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97"/>
    </row>
    <row r="175" spans="1:31" ht="14.25">
      <c r="A175" s="18"/>
      <c r="B175" s="18"/>
      <c r="C175" s="18"/>
      <c r="D175" s="19"/>
      <c r="E175" s="18"/>
      <c r="F175" s="18"/>
      <c r="G175" s="97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97"/>
    </row>
    <row r="176" spans="1:31" ht="14.25">
      <c r="A176" s="18"/>
      <c r="B176" s="18"/>
      <c r="C176" s="18"/>
      <c r="D176" s="19"/>
      <c r="E176" s="18"/>
      <c r="F176" s="18"/>
      <c r="G176" s="97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97"/>
    </row>
    <row r="177" spans="1:31" ht="14.25">
      <c r="A177" s="18"/>
      <c r="B177" s="18"/>
      <c r="C177" s="18"/>
      <c r="D177" s="19"/>
      <c r="E177" s="18"/>
      <c r="F177" s="18"/>
      <c r="G177" s="97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97"/>
    </row>
  </sheetData>
  <sheetProtection/>
  <mergeCells count="93">
    <mergeCell ref="A1:A3"/>
    <mergeCell ref="B1:G3"/>
    <mergeCell ref="H1:AA3"/>
    <mergeCell ref="AB1:AE1"/>
    <mergeCell ref="AB2:AE2"/>
    <mergeCell ref="AB3:AE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L5"/>
    <mergeCell ref="M5:X5"/>
    <mergeCell ref="Y5:Y6"/>
    <mergeCell ref="Z5:AC5"/>
    <mergeCell ref="AD5:AE5"/>
    <mergeCell ref="A7:A11"/>
    <mergeCell ref="M7:R7"/>
    <mergeCell ref="S7:X7"/>
    <mergeCell ref="M8:X8"/>
    <mergeCell ref="B9:B11"/>
    <mergeCell ref="M9:X9"/>
    <mergeCell ref="M10:X10"/>
    <mergeCell ref="M11:X11"/>
    <mergeCell ref="A12:A13"/>
    <mergeCell ref="B12:Y13"/>
    <mergeCell ref="A14:A19"/>
    <mergeCell ref="B14:B19"/>
    <mergeCell ref="M14:O14"/>
    <mergeCell ref="P14:R14"/>
    <mergeCell ref="S14:U14"/>
    <mergeCell ref="V14:X14"/>
    <mergeCell ref="M15:R15"/>
    <mergeCell ref="S15:X15"/>
    <mergeCell ref="M16:O16"/>
    <mergeCell ref="P16:R16"/>
    <mergeCell ref="S16:U16"/>
    <mergeCell ref="V16:X16"/>
    <mergeCell ref="M17:X17"/>
    <mergeCell ref="M18:X18"/>
    <mergeCell ref="M19:X19"/>
    <mergeCell ref="A20:A21"/>
    <mergeCell ref="B20:Y21"/>
    <mergeCell ref="A22:A26"/>
    <mergeCell ref="B22:B26"/>
    <mergeCell ref="M22:O22"/>
    <mergeCell ref="P22:R22"/>
    <mergeCell ref="S22:U22"/>
    <mergeCell ref="V22:X22"/>
    <mergeCell ref="M23:O23"/>
    <mergeCell ref="M33:R33"/>
    <mergeCell ref="P23:R23"/>
    <mergeCell ref="S23:U23"/>
    <mergeCell ref="V23:X23"/>
    <mergeCell ref="M24:X24"/>
    <mergeCell ref="M26:R26"/>
    <mergeCell ref="S26:X26"/>
    <mergeCell ref="M25:R25"/>
    <mergeCell ref="S25:X25"/>
    <mergeCell ref="S38:X38"/>
    <mergeCell ref="A27:A28"/>
    <mergeCell ref="B27:Y28"/>
    <mergeCell ref="A29:A33"/>
    <mergeCell ref="B29:B33"/>
    <mergeCell ref="M29:X29"/>
    <mergeCell ref="M30:R30"/>
    <mergeCell ref="S30:X30"/>
    <mergeCell ref="M31:X31"/>
    <mergeCell ref="M32:X32"/>
    <mergeCell ref="A45:Y45"/>
    <mergeCell ref="S33:X33"/>
    <mergeCell ref="A34:Y35"/>
    <mergeCell ref="A36:A39"/>
    <mergeCell ref="B36:B39"/>
    <mergeCell ref="M36:R36"/>
    <mergeCell ref="S36:X36"/>
    <mergeCell ref="M37:R37"/>
    <mergeCell ref="S37:X37"/>
    <mergeCell ref="M38:R38"/>
    <mergeCell ref="S46:Y46"/>
    <mergeCell ref="Z46:AB46"/>
    <mergeCell ref="G154:G155"/>
    <mergeCell ref="G157:G158"/>
    <mergeCell ref="G159:G160"/>
    <mergeCell ref="M39:R39"/>
    <mergeCell ref="S39:X39"/>
    <mergeCell ref="A40:Y41"/>
    <mergeCell ref="M42:X42"/>
    <mergeCell ref="A43:Y44"/>
  </mergeCells>
  <printOptions/>
  <pageMargins left="0.9055118110236221" right="0.31496062992125984" top="0.15748031496062992" bottom="0.35433070866141736" header="0.31496062992125984" footer="0.31496062992125984"/>
  <pageSetup horizontalDpi="600" verticalDpi="600" orientation="landscape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77"/>
  <sheetViews>
    <sheetView zoomScalePageLayoutView="0" workbookViewId="0" topLeftCell="A28">
      <selection activeCell="Z46" sqref="Z46:AB46"/>
    </sheetView>
  </sheetViews>
  <sheetFormatPr defaultColWidth="11.421875" defaultRowHeight="12.75"/>
  <cols>
    <col min="1" max="1" width="21.28125" style="6" customWidth="1"/>
    <col min="2" max="2" width="43.8515625" style="6" customWidth="1"/>
    <col min="3" max="3" width="6.8515625" style="6" customWidth="1"/>
    <col min="4" max="4" width="32.421875" style="13" customWidth="1"/>
    <col min="5" max="5" width="17.7109375" style="6" customWidth="1"/>
    <col min="6" max="6" width="51.00390625" style="6" customWidth="1"/>
    <col min="7" max="7" width="18.28125" style="27" customWidth="1"/>
    <col min="8" max="8" width="10.57421875" style="6" customWidth="1"/>
    <col min="9" max="9" width="13.421875" style="6" customWidth="1"/>
    <col min="10" max="12" width="10.140625" style="6" customWidth="1"/>
    <col min="13" max="24" width="6.28125" style="6" customWidth="1"/>
    <col min="25" max="25" width="15.57421875" style="6" customWidth="1"/>
    <col min="26" max="28" width="9.00390625" style="6" customWidth="1"/>
    <col min="29" max="29" width="11.00390625" style="6" customWidth="1"/>
    <col min="30" max="30" width="10.140625" style="6" customWidth="1"/>
    <col min="31" max="31" width="8.421875" style="27" customWidth="1"/>
    <col min="32" max="16384" width="11.421875" style="6" customWidth="1"/>
  </cols>
  <sheetData>
    <row r="1" spans="1:31" ht="21" customHeight="1">
      <c r="A1" s="211"/>
      <c r="B1" s="233" t="s">
        <v>146</v>
      </c>
      <c r="C1" s="234"/>
      <c r="D1" s="234"/>
      <c r="E1" s="234"/>
      <c r="F1" s="234"/>
      <c r="G1" s="234"/>
      <c r="H1" s="234" t="s">
        <v>146</v>
      </c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9"/>
      <c r="AB1" s="198" t="s">
        <v>54</v>
      </c>
      <c r="AC1" s="198"/>
      <c r="AD1" s="198"/>
      <c r="AE1" s="199"/>
    </row>
    <row r="2" spans="1:31" ht="21" customHeight="1">
      <c r="A2" s="212"/>
      <c r="B2" s="235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40"/>
      <c r="AB2" s="200" t="s">
        <v>145</v>
      </c>
      <c r="AC2" s="200"/>
      <c r="AD2" s="200"/>
      <c r="AE2" s="201"/>
    </row>
    <row r="3" spans="1:31" ht="21" customHeight="1">
      <c r="A3" s="212"/>
      <c r="B3" s="237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41"/>
      <c r="AB3" s="200" t="s">
        <v>48</v>
      </c>
      <c r="AC3" s="200"/>
      <c r="AD3" s="200"/>
      <c r="AE3" s="201"/>
    </row>
    <row r="4" spans="1:31" ht="15" thickBot="1">
      <c r="A4" s="59"/>
      <c r="B4" s="18"/>
      <c r="C4" s="18"/>
      <c r="D4" s="19"/>
      <c r="E4" s="18"/>
      <c r="F4" s="18"/>
      <c r="G4" s="114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60"/>
    </row>
    <row r="5" spans="1:31" ht="30" customHeight="1">
      <c r="A5" s="215" t="s">
        <v>7</v>
      </c>
      <c r="B5" s="215" t="s">
        <v>37</v>
      </c>
      <c r="C5" s="223" t="s">
        <v>83</v>
      </c>
      <c r="D5" s="215" t="s">
        <v>45</v>
      </c>
      <c r="E5" s="215" t="s">
        <v>0</v>
      </c>
      <c r="F5" s="215" t="s">
        <v>1</v>
      </c>
      <c r="G5" s="209" t="s">
        <v>3</v>
      </c>
      <c r="H5" s="215" t="s">
        <v>2</v>
      </c>
      <c r="I5" s="196" t="s">
        <v>134</v>
      </c>
      <c r="J5" s="242" t="s">
        <v>60</v>
      </c>
      <c r="K5" s="243"/>
      <c r="L5" s="244"/>
      <c r="M5" s="178" t="s">
        <v>147</v>
      </c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226" t="s">
        <v>46</v>
      </c>
      <c r="Z5" s="181" t="s">
        <v>38</v>
      </c>
      <c r="AA5" s="182"/>
      <c r="AB5" s="182"/>
      <c r="AC5" s="183"/>
      <c r="AD5" s="178" t="s">
        <v>42</v>
      </c>
      <c r="AE5" s="179"/>
    </row>
    <row r="6" spans="1:31" ht="60.75" thickBot="1">
      <c r="A6" s="216"/>
      <c r="B6" s="216"/>
      <c r="C6" s="224"/>
      <c r="D6" s="216"/>
      <c r="E6" s="216"/>
      <c r="F6" s="216"/>
      <c r="G6" s="210"/>
      <c r="H6" s="216"/>
      <c r="I6" s="197"/>
      <c r="J6" s="37" t="s">
        <v>39</v>
      </c>
      <c r="K6" s="36" t="s">
        <v>40</v>
      </c>
      <c r="L6" s="38" t="s">
        <v>41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11</v>
      </c>
      <c r="X6" s="2">
        <v>12</v>
      </c>
      <c r="Y6" s="227"/>
      <c r="Z6" s="4" t="s">
        <v>39</v>
      </c>
      <c r="AA6" s="1" t="s">
        <v>40</v>
      </c>
      <c r="AB6" s="5" t="s">
        <v>41</v>
      </c>
      <c r="AC6" s="58" t="s">
        <v>130</v>
      </c>
      <c r="AD6" s="3" t="s">
        <v>49</v>
      </c>
      <c r="AE6" s="33" t="s">
        <v>50</v>
      </c>
    </row>
    <row r="7" spans="1:31" ht="64.5" customHeight="1">
      <c r="A7" s="213" t="s">
        <v>20</v>
      </c>
      <c r="B7" s="53" t="s">
        <v>98</v>
      </c>
      <c r="C7" s="53">
        <v>1</v>
      </c>
      <c r="D7" s="30" t="s">
        <v>56</v>
      </c>
      <c r="E7" s="30" t="s">
        <v>15</v>
      </c>
      <c r="F7" s="30" t="s">
        <v>57</v>
      </c>
      <c r="G7" s="31" t="s">
        <v>4</v>
      </c>
      <c r="H7" s="32">
        <v>1</v>
      </c>
      <c r="I7" s="40">
        <v>0.9</v>
      </c>
      <c r="J7" s="111" t="s">
        <v>61</v>
      </c>
      <c r="K7" s="111" t="s">
        <v>62</v>
      </c>
      <c r="L7" s="111" t="s">
        <v>63</v>
      </c>
      <c r="M7" s="225">
        <v>0.93</v>
      </c>
      <c r="N7" s="225"/>
      <c r="O7" s="225"/>
      <c r="P7" s="225"/>
      <c r="Q7" s="225"/>
      <c r="R7" s="225"/>
      <c r="S7" s="225">
        <v>0.89</v>
      </c>
      <c r="T7" s="225"/>
      <c r="U7" s="225"/>
      <c r="V7" s="225"/>
      <c r="W7" s="225"/>
      <c r="X7" s="225"/>
      <c r="Y7" s="40">
        <f>+AVERAGE(M7:X7)</f>
        <v>0.91</v>
      </c>
      <c r="Z7" s="39" t="s">
        <v>59</v>
      </c>
      <c r="AA7" s="111"/>
      <c r="AB7" s="111"/>
      <c r="AC7" s="111"/>
      <c r="AD7" s="111" t="s">
        <v>59</v>
      </c>
      <c r="AE7" s="61"/>
    </row>
    <row r="8" spans="1:31" ht="81" customHeight="1">
      <c r="A8" s="175"/>
      <c r="B8" s="115" t="s">
        <v>35</v>
      </c>
      <c r="C8" s="115">
        <v>2</v>
      </c>
      <c r="D8" s="7" t="s">
        <v>21</v>
      </c>
      <c r="E8" s="7" t="s">
        <v>5</v>
      </c>
      <c r="F8" s="7" t="s">
        <v>64</v>
      </c>
      <c r="G8" s="9" t="s">
        <v>4</v>
      </c>
      <c r="H8" s="109">
        <v>1</v>
      </c>
      <c r="I8" s="110">
        <v>0.6521</v>
      </c>
      <c r="J8" s="111" t="s">
        <v>61</v>
      </c>
      <c r="K8" s="111" t="s">
        <v>62</v>
      </c>
      <c r="L8" s="111" t="s">
        <v>63</v>
      </c>
      <c r="M8" s="165">
        <v>1</v>
      </c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10">
        <f>+M8</f>
        <v>1</v>
      </c>
      <c r="Z8" s="39" t="s">
        <v>149</v>
      </c>
      <c r="AA8" s="106"/>
      <c r="AB8" s="109"/>
      <c r="AC8" s="109"/>
      <c r="AD8" s="109" t="s">
        <v>59</v>
      </c>
      <c r="AE8" s="62"/>
    </row>
    <row r="9" spans="1:31" ht="54.75" customHeight="1">
      <c r="A9" s="175"/>
      <c r="B9" s="174" t="s">
        <v>36</v>
      </c>
      <c r="C9" s="115">
        <v>3</v>
      </c>
      <c r="D9" s="7" t="s">
        <v>11</v>
      </c>
      <c r="E9" s="7" t="s">
        <v>5</v>
      </c>
      <c r="F9" s="7" t="s">
        <v>64</v>
      </c>
      <c r="G9" s="9" t="s">
        <v>4</v>
      </c>
      <c r="H9" s="109">
        <v>0.9</v>
      </c>
      <c r="I9" s="117">
        <v>0.7</v>
      </c>
      <c r="J9" s="109" t="s">
        <v>61</v>
      </c>
      <c r="K9" s="109" t="s">
        <v>62</v>
      </c>
      <c r="L9" s="109" t="s">
        <v>63</v>
      </c>
      <c r="M9" s="165">
        <v>0.8</v>
      </c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10">
        <f>+M9</f>
        <v>0.8</v>
      </c>
      <c r="Z9" s="39" t="s">
        <v>59</v>
      </c>
      <c r="AA9" s="106"/>
      <c r="AB9" s="109"/>
      <c r="AC9" s="109"/>
      <c r="AD9" s="109" t="s">
        <v>59</v>
      </c>
      <c r="AE9" s="62"/>
    </row>
    <row r="10" spans="1:31" ht="55.5" customHeight="1">
      <c r="A10" s="175"/>
      <c r="B10" s="174"/>
      <c r="C10" s="115">
        <v>4</v>
      </c>
      <c r="D10" s="7" t="s">
        <v>137</v>
      </c>
      <c r="E10" s="7" t="s">
        <v>5</v>
      </c>
      <c r="F10" s="7" t="s">
        <v>64</v>
      </c>
      <c r="G10" s="9" t="s">
        <v>4</v>
      </c>
      <c r="H10" s="109">
        <v>0.9</v>
      </c>
      <c r="I10" s="118">
        <v>1</v>
      </c>
      <c r="J10" s="109" t="s">
        <v>61</v>
      </c>
      <c r="K10" s="109" t="s">
        <v>62</v>
      </c>
      <c r="L10" s="109" t="s">
        <v>63</v>
      </c>
      <c r="M10" s="165">
        <v>0.92</v>
      </c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10">
        <f>+M10</f>
        <v>0.92</v>
      </c>
      <c r="Z10" s="39" t="s">
        <v>59</v>
      </c>
      <c r="AA10" s="109"/>
      <c r="AB10" s="109"/>
      <c r="AC10" s="109"/>
      <c r="AD10" s="109" t="s">
        <v>59</v>
      </c>
      <c r="AE10" s="62"/>
    </row>
    <row r="11" spans="1:33" ht="57.75" customHeight="1">
      <c r="A11" s="175"/>
      <c r="B11" s="174"/>
      <c r="C11" s="115">
        <v>5</v>
      </c>
      <c r="D11" s="7" t="s">
        <v>26</v>
      </c>
      <c r="E11" s="7" t="s">
        <v>5</v>
      </c>
      <c r="F11" s="7" t="s">
        <v>144</v>
      </c>
      <c r="G11" s="9" t="s">
        <v>4</v>
      </c>
      <c r="H11" s="109">
        <v>0.9</v>
      </c>
      <c r="I11" s="118">
        <v>0.8</v>
      </c>
      <c r="J11" s="109" t="s">
        <v>61</v>
      </c>
      <c r="K11" s="109" t="s">
        <v>62</v>
      </c>
      <c r="L11" s="109" t="s">
        <v>63</v>
      </c>
      <c r="M11" s="180">
        <v>0.8</v>
      </c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10">
        <f>+M11</f>
        <v>0.8</v>
      </c>
      <c r="Z11" s="85" t="s">
        <v>59</v>
      </c>
      <c r="AA11" s="106"/>
      <c r="AB11" s="109"/>
      <c r="AC11" s="109"/>
      <c r="AD11" s="109" t="s">
        <v>59</v>
      </c>
      <c r="AE11" s="62"/>
      <c r="AG11" s="46"/>
    </row>
    <row r="12" spans="1:31" ht="28.5" customHeight="1">
      <c r="A12" s="176"/>
      <c r="B12" s="184" t="s">
        <v>51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6"/>
      <c r="Z12" s="28">
        <v>5</v>
      </c>
      <c r="AA12" s="28">
        <f>+COUNTIF(AA7:AA11,"x")</f>
        <v>0</v>
      </c>
      <c r="AB12" s="28">
        <f>+COUNTIF(AB7:AB11,"x")</f>
        <v>0</v>
      </c>
      <c r="AC12" s="28">
        <f>+COUNTIF(AC7:AC11,"x")</f>
        <v>0</v>
      </c>
      <c r="AD12" s="28">
        <f>+COUNTIF(AD7:AD11,"x")</f>
        <v>5</v>
      </c>
      <c r="AE12" s="63">
        <f>+COUNTIF(AE7:AE11,"x")</f>
        <v>0</v>
      </c>
    </row>
    <row r="13" spans="1:31" ht="28.5" customHeight="1">
      <c r="A13" s="177"/>
      <c r="B13" s="187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9"/>
      <c r="Z13" s="43">
        <f aca="true" t="shared" si="0" ref="Z13:AE13">+Z12/$C$11</f>
        <v>1</v>
      </c>
      <c r="AA13" s="43">
        <f t="shared" si="0"/>
        <v>0</v>
      </c>
      <c r="AB13" s="43">
        <f t="shared" si="0"/>
        <v>0</v>
      </c>
      <c r="AC13" s="43">
        <f t="shared" si="0"/>
        <v>0</v>
      </c>
      <c r="AD13" s="43">
        <f t="shared" si="0"/>
        <v>1</v>
      </c>
      <c r="AE13" s="64">
        <f t="shared" si="0"/>
        <v>0</v>
      </c>
    </row>
    <row r="14" spans="1:31" ht="60.75" customHeight="1">
      <c r="A14" s="228" t="s">
        <v>43</v>
      </c>
      <c r="B14" s="230" t="s">
        <v>33</v>
      </c>
      <c r="C14" s="115">
        <v>1</v>
      </c>
      <c r="D14" s="7" t="s">
        <v>69</v>
      </c>
      <c r="E14" s="7" t="s">
        <v>16</v>
      </c>
      <c r="F14" s="7" t="s">
        <v>70</v>
      </c>
      <c r="G14" s="7" t="s">
        <v>22</v>
      </c>
      <c r="H14" s="112">
        <v>1</v>
      </c>
      <c r="I14" s="116">
        <v>0.8588</v>
      </c>
      <c r="J14" s="111" t="s">
        <v>152</v>
      </c>
      <c r="K14" s="111" t="s">
        <v>62</v>
      </c>
      <c r="L14" s="111" t="s">
        <v>63</v>
      </c>
      <c r="M14" s="167">
        <v>0.879</v>
      </c>
      <c r="N14" s="167"/>
      <c r="O14" s="167"/>
      <c r="P14" s="166">
        <v>0.92</v>
      </c>
      <c r="Q14" s="166"/>
      <c r="R14" s="166"/>
      <c r="S14" s="166">
        <v>0.8413</v>
      </c>
      <c r="T14" s="166"/>
      <c r="U14" s="166"/>
      <c r="V14" s="166">
        <v>0.9058</v>
      </c>
      <c r="W14" s="166"/>
      <c r="X14" s="166"/>
      <c r="Y14" s="41">
        <f>+AVERAGE(M14:X14)</f>
        <v>0.886525</v>
      </c>
      <c r="Z14" s="39" t="s">
        <v>59</v>
      </c>
      <c r="AA14" s="91"/>
      <c r="AB14" s="112"/>
      <c r="AC14" s="112"/>
      <c r="AD14" s="112" t="s">
        <v>59</v>
      </c>
      <c r="AE14" s="62"/>
    </row>
    <row r="15" spans="1:31" ht="60.75" customHeight="1">
      <c r="A15" s="229"/>
      <c r="B15" s="231"/>
      <c r="C15" s="115">
        <v>2</v>
      </c>
      <c r="D15" s="7" t="s">
        <v>71</v>
      </c>
      <c r="E15" s="7" t="s">
        <v>6</v>
      </c>
      <c r="F15" s="7" t="s">
        <v>72</v>
      </c>
      <c r="G15" s="7" t="s">
        <v>22</v>
      </c>
      <c r="H15" s="112">
        <v>0.9</v>
      </c>
      <c r="I15" s="116">
        <v>0.9715</v>
      </c>
      <c r="J15" s="111" t="s">
        <v>61</v>
      </c>
      <c r="K15" s="111" t="s">
        <v>62</v>
      </c>
      <c r="L15" s="111" t="s">
        <v>63</v>
      </c>
      <c r="M15" s="180">
        <v>1</v>
      </c>
      <c r="N15" s="180"/>
      <c r="O15" s="180"/>
      <c r="P15" s="180"/>
      <c r="Q15" s="180"/>
      <c r="R15" s="180"/>
      <c r="S15" s="232">
        <v>1</v>
      </c>
      <c r="T15" s="232"/>
      <c r="U15" s="232"/>
      <c r="V15" s="232"/>
      <c r="W15" s="232"/>
      <c r="X15" s="232"/>
      <c r="Y15" s="110">
        <f>+AVERAGE(M15:X15)</f>
        <v>1</v>
      </c>
      <c r="Z15" s="39" t="s">
        <v>59</v>
      </c>
      <c r="AA15" s="112"/>
      <c r="AB15" s="112"/>
      <c r="AC15" s="112"/>
      <c r="AD15" s="109" t="s">
        <v>59</v>
      </c>
      <c r="AE15" s="62"/>
    </row>
    <row r="16" spans="1:31" ht="75" customHeight="1">
      <c r="A16" s="229"/>
      <c r="B16" s="231"/>
      <c r="C16" s="115">
        <v>3</v>
      </c>
      <c r="D16" s="7" t="s">
        <v>73</v>
      </c>
      <c r="E16" s="7" t="s">
        <v>17</v>
      </c>
      <c r="F16" s="7" t="s">
        <v>97</v>
      </c>
      <c r="G16" s="7" t="s">
        <v>22</v>
      </c>
      <c r="H16" s="112">
        <v>0.9</v>
      </c>
      <c r="I16" s="116">
        <v>0.3632</v>
      </c>
      <c r="J16" s="111" t="s">
        <v>140</v>
      </c>
      <c r="K16" s="111" t="s">
        <v>141</v>
      </c>
      <c r="L16" s="111" t="s">
        <v>142</v>
      </c>
      <c r="M16" s="167">
        <v>0.357</v>
      </c>
      <c r="N16" s="167"/>
      <c r="O16" s="167"/>
      <c r="P16" s="167">
        <v>0.3608</v>
      </c>
      <c r="Q16" s="167"/>
      <c r="R16" s="167"/>
      <c r="S16" s="167">
        <v>0.448</v>
      </c>
      <c r="T16" s="167"/>
      <c r="U16" s="167"/>
      <c r="V16" s="167">
        <v>0.467</v>
      </c>
      <c r="W16" s="167"/>
      <c r="X16" s="167"/>
      <c r="Y16" s="41">
        <f>+AVERAGE(M16:X16)</f>
        <v>0.4082</v>
      </c>
      <c r="Z16" s="39" t="s">
        <v>59</v>
      </c>
      <c r="AA16" s="112"/>
      <c r="AB16" s="112"/>
      <c r="AC16" s="112"/>
      <c r="AD16" s="109" t="s">
        <v>59</v>
      </c>
      <c r="AE16" s="62"/>
    </row>
    <row r="17" spans="1:31" ht="94.5" customHeight="1">
      <c r="A17" s="229"/>
      <c r="B17" s="231"/>
      <c r="C17" s="115">
        <v>4</v>
      </c>
      <c r="D17" s="7" t="s">
        <v>74</v>
      </c>
      <c r="E17" s="7" t="s">
        <v>5</v>
      </c>
      <c r="F17" s="44" t="s">
        <v>75</v>
      </c>
      <c r="G17" s="7" t="s">
        <v>22</v>
      </c>
      <c r="H17" s="7" t="s">
        <v>31</v>
      </c>
      <c r="I17" s="7" t="s">
        <v>31</v>
      </c>
      <c r="J17" s="7" t="s">
        <v>76</v>
      </c>
      <c r="K17" s="7" t="s">
        <v>77</v>
      </c>
      <c r="L17" s="7" t="s">
        <v>78</v>
      </c>
      <c r="M17" s="171" t="s">
        <v>32</v>
      </c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3"/>
      <c r="Y17" s="110" t="str">
        <f>+M17</f>
        <v>A+</v>
      </c>
      <c r="Z17" s="39" t="s">
        <v>59</v>
      </c>
      <c r="AA17" s="112"/>
      <c r="AB17" s="112"/>
      <c r="AC17" s="112"/>
      <c r="AD17" s="109" t="s">
        <v>59</v>
      </c>
      <c r="AE17" s="62"/>
    </row>
    <row r="18" spans="1:31" ht="51" customHeight="1">
      <c r="A18" s="229"/>
      <c r="B18" s="231"/>
      <c r="C18" s="115">
        <v>5</v>
      </c>
      <c r="D18" s="7" t="s">
        <v>28</v>
      </c>
      <c r="E18" s="7" t="s">
        <v>5</v>
      </c>
      <c r="F18" s="7" t="s">
        <v>79</v>
      </c>
      <c r="G18" s="7" t="s">
        <v>24</v>
      </c>
      <c r="H18" s="12">
        <v>0.95</v>
      </c>
      <c r="I18" s="45">
        <v>0.95</v>
      </c>
      <c r="J18" s="12" t="s">
        <v>150</v>
      </c>
      <c r="K18" s="111" t="s">
        <v>151</v>
      </c>
      <c r="L18" s="111" t="s">
        <v>63</v>
      </c>
      <c r="M18" s="232">
        <v>0.939</v>
      </c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110">
        <f>+M18</f>
        <v>0.939</v>
      </c>
      <c r="Z18" s="100"/>
      <c r="AA18" s="48" t="s">
        <v>59</v>
      </c>
      <c r="AB18" s="112"/>
      <c r="AC18" s="112"/>
      <c r="AD18" s="109"/>
      <c r="AE18" s="62" t="s">
        <v>59</v>
      </c>
    </row>
    <row r="19" spans="1:31" ht="51" customHeight="1">
      <c r="A19" s="229"/>
      <c r="B19" s="231"/>
      <c r="C19" s="115">
        <v>6</v>
      </c>
      <c r="D19" s="7" t="s">
        <v>27</v>
      </c>
      <c r="E19" s="7" t="s">
        <v>5</v>
      </c>
      <c r="F19" s="7" t="s">
        <v>82</v>
      </c>
      <c r="G19" s="7" t="s">
        <v>24</v>
      </c>
      <c r="H19" s="12">
        <v>0.9</v>
      </c>
      <c r="I19" s="45">
        <v>0.92</v>
      </c>
      <c r="J19" s="111" t="s">
        <v>80</v>
      </c>
      <c r="K19" s="111" t="s">
        <v>81</v>
      </c>
      <c r="L19" s="111" t="s">
        <v>63</v>
      </c>
      <c r="M19" s="232">
        <v>0.878</v>
      </c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110">
        <f>+M19</f>
        <v>0.878</v>
      </c>
      <c r="Z19" s="100"/>
      <c r="AA19" s="48" t="s">
        <v>59</v>
      </c>
      <c r="AB19" s="112"/>
      <c r="AC19" s="112"/>
      <c r="AD19" s="109"/>
      <c r="AE19" s="62" t="s">
        <v>59</v>
      </c>
    </row>
    <row r="20" spans="1:31" ht="28.5" customHeight="1">
      <c r="A20" s="176"/>
      <c r="B20" s="190" t="s">
        <v>51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2"/>
      <c r="Z20" s="28">
        <f aca="true" t="shared" si="1" ref="Z20:AE20">+COUNTIF(Z14:Z19,"x")</f>
        <v>4</v>
      </c>
      <c r="AA20" s="28">
        <f t="shared" si="1"/>
        <v>2</v>
      </c>
      <c r="AB20" s="28">
        <f t="shared" si="1"/>
        <v>0</v>
      </c>
      <c r="AC20" s="28">
        <f t="shared" si="1"/>
        <v>0</v>
      </c>
      <c r="AD20" s="28">
        <f t="shared" si="1"/>
        <v>4</v>
      </c>
      <c r="AE20" s="63">
        <f t="shared" si="1"/>
        <v>2</v>
      </c>
    </row>
    <row r="21" spans="1:31" ht="28.5" customHeight="1">
      <c r="A21" s="177"/>
      <c r="B21" s="193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5"/>
      <c r="Z21" s="43">
        <f aca="true" t="shared" si="2" ref="Z21:AE21">+Z20/$C$19</f>
        <v>0.6666666666666666</v>
      </c>
      <c r="AA21" s="43">
        <f t="shared" si="2"/>
        <v>0.3333333333333333</v>
      </c>
      <c r="AB21" s="43">
        <f t="shared" si="2"/>
        <v>0</v>
      </c>
      <c r="AC21" s="43">
        <f t="shared" si="2"/>
        <v>0</v>
      </c>
      <c r="AD21" s="43">
        <f t="shared" si="2"/>
        <v>0.6666666666666666</v>
      </c>
      <c r="AE21" s="64">
        <f t="shared" si="2"/>
        <v>0.3333333333333333</v>
      </c>
    </row>
    <row r="22" spans="1:31" ht="74.25" customHeight="1">
      <c r="A22" s="175" t="s">
        <v>44</v>
      </c>
      <c r="B22" s="174" t="s">
        <v>34</v>
      </c>
      <c r="C22" s="115">
        <v>1</v>
      </c>
      <c r="D22" s="7" t="s">
        <v>84</v>
      </c>
      <c r="E22" s="7" t="s">
        <v>17</v>
      </c>
      <c r="F22" s="7" t="s">
        <v>85</v>
      </c>
      <c r="G22" s="7" t="s">
        <v>23</v>
      </c>
      <c r="H22" s="12">
        <v>0.95</v>
      </c>
      <c r="I22" s="45">
        <v>0.959</v>
      </c>
      <c r="J22" s="12" t="s">
        <v>80</v>
      </c>
      <c r="K22" s="111" t="s">
        <v>81</v>
      </c>
      <c r="L22" s="111" t="s">
        <v>63</v>
      </c>
      <c r="M22" s="166">
        <v>0.985</v>
      </c>
      <c r="N22" s="166"/>
      <c r="O22" s="166"/>
      <c r="P22" s="166">
        <v>0.97</v>
      </c>
      <c r="Q22" s="166"/>
      <c r="R22" s="166"/>
      <c r="S22" s="166">
        <v>0.957</v>
      </c>
      <c r="T22" s="166"/>
      <c r="U22" s="166"/>
      <c r="V22" s="166">
        <v>0.974</v>
      </c>
      <c r="W22" s="166"/>
      <c r="X22" s="166"/>
      <c r="Y22" s="108">
        <f>+AVERAGE(M22:X22)</f>
        <v>0.9715</v>
      </c>
      <c r="Z22" s="39" t="s">
        <v>59</v>
      </c>
      <c r="AA22" s="112"/>
      <c r="AB22" s="112"/>
      <c r="AC22" s="112"/>
      <c r="AD22" s="109" t="s">
        <v>59</v>
      </c>
      <c r="AE22" s="62"/>
    </row>
    <row r="23" spans="1:31" ht="74.25" customHeight="1">
      <c r="A23" s="175"/>
      <c r="B23" s="174"/>
      <c r="C23" s="115">
        <v>2</v>
      </c>
      <c r="D23" s="7" t="s">
        <v>86</v>
      </c>
      <c r="E23" s="7" t="s">
        <v>17</v>
      </c>
      <c r="F23" s="7" t="s">
        <v>87</v>
      </c>
      <c r="G23" s="7" t="s">
        <v>23</v>
      </c>
      <c r="H23" s="107">
        <v>0.05</v>
      </c>
      <c r="I23" s="107" t="s">
        <v>153</v>
      </c>
      <c r="J23" s="112" t="s">
        <v>127</v>
      </c>
      <c r="K23" s="112" t="s">
        <v>128</v>
      </c>
      <c r="L23" s="112" t="s">
        <v>129</v>
      </c>
      <c r="M23" s="166">
        <v>0.063</v>
      </c>
      <c r="N23" s="166"/>
      <c r="O23" s="166"/>
      <c r="P23" s="166">
        <v>0.0665</v>
      </c>
      <c r="Q23" s="166"/>
      <c r="R23" s="166"/>
      <c r="S23" s="166">
        <v>0.086</v>
      </c>
      <c r="T23" s="166"/>
      <c r="U23" s="166"/>
      <c r="V23" s="166">
        <v>0.0665</v>
      </c>
      <c r="W23" s="166"/>
      <c r="X23" s="166"/>
      <c r="Y23" s="108">
        <f>+AVERAGE(M23:X23)</f>
        <v>0.07050000000000001</v>
      </c>
      <c r="Z23" s="39" t="s">
        <v>125</v>
      </c>
      <c r="AA23" s="112"/>
      <c r="AB23" s="112"/>
      <c r="AC23" s="112"/>
      <c r="AD23" s="109" t="s">
        <v>59</v>
      </c>
      <c r="AE23" s="62"/>
    </row>
    <row r="24" spans="1:31" ht="77.25" customHeight="1">
      <c r="A24" s="175"/>
      <c r="B24" s="174"/>
      <c r="C24" s="115">
        <v>3</v>
      </c>
      <c r="D24" s="7" t="s">
        <v>92</v>
      </c>
      <c r="E24" s="7" t="s">
        <v>5</v>
      </c>
      <c r="F24" s="7" t="s">
        <v>143</v>
      </c>
      <c r="G24" s="7" t="s">
        <v>23</v>
      </c>
      <c r="H24" s="107">
        <v>0.95</v>
      </c>
      <c r="I24" s="128">
        <v>0.97</v>
      </c>
      <c r="J24" s="12" t="s">
        <v>61</v>
      </c>
      <c r="K24" s="111" t="s">
        <v>62</v>
      </c>
      <c r="L24" s="111" t="s">
        <v>63</v>
      </c>
      <c r="M24" s="180">
        <v>0.92</v>
      </c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08">
        <f>M24</f>
        <v>0.92</v>
      </c>
      <c r="Z24" s="86" t="s">
        <v>125</v>
      </c>
      <c r="AA24" s="8"/>
      <c r="AB24" s="8"/>
      <c r="AC24" s="8"/>
      <c r="AD24" s="12" t="s">
        <v>59</v>
      </c>
      <c r="AE24" s="62"/>
    </row>
    <row r="25" spans="1:31" ht="77.25" customHeight="1">
      <c r="A25" s="175"/>
      <c r="B25" s="174"/>
      <c r="C25" s="115">
        <v>4</v>
      </c>
      <c r="D25" s="7" t="s">
        <v>94</v>
      </c>
      <c r="E25" s="7" t="s">
        <v>15</v>
      </c>
      <c r="F25" s="7" t="s">
        <v>95</v>
      </c>
      <c r="G25" s="7" t="s">
        <v>23</v>
      </c>
      <c r="H25" s="12">
        <v>0.9</v>
      </c>
      <c r="I25" s="45">
        <v>0.955</v>
      </c>
      <c r="J25" s="111" t="s">
        <v>61</v>
      </c>
      <c r="K25" s="111" t="s">
        <v>62</v>
      </c>
      <c r="L25" s="111" t="s">
        <v>63</v>
      </c>
      <c r="M25" s="180">
        <v>0.93</v>
      </c>
      <c r="N25" s="180"/>
      <c r="O25" s="180"/>
      <c r="P25" s="180"/>
      <c r="Q25" s="180"/>
      <c r="R25" s="180"/>
      <c r="S25" s="180">
        <v>0.98</v>
      </c>
      <c r="T25" s="180"/>
      <c r="U25" s="180"/>
      <c r="V25" s="180"/>
      <c r="W25" s="180"/>
      <c r="X25" s="180"/>
      <c r="Y25" s="108">
        <f>(M25+S25)/2</f>
        <v>0.9550000000000001</v>
      </c>
      <c r="Z25" s="86" t="s">
        <v>125</v>
      </c>
      <c r="AA25" s="8"/>
      <c r="AB25" s="8"/>
      <c r="AC25" s="8"/>
      <c r="AD25" s="12" t="s">
        <v>59</v>
      </c>
      <c r="AE25" s="62"/>
    </row>
    <row r="26" spans="1:31" ht="78.75" customHeight="1">
      <c r="A26" s="175"/>
      <c r="B26" s="174"/>
      <c r="C26" s="115">
        <v>5</v>
      </c>
      <c r="D26" s="7" t="s">
        <v>138</v>
      </c>
      <c r="E26" s="7" t="s">
        <v>15</v>
      </c>
      <c r="F26" s="7" t="s">
        <v>139</v>
      </c>
      <c r="G26" s="7" t="s">
        <v>23</v>
      </c>
      <c r="H26" s="12">
        <v>0.9</v>
      </c>
      <c r="I26" s="45">
        <v>0.996</v>
      </c>
      <c r="J26" s="111" t="s">
        <v>61</v>
      </c>
      <c r="K26" s="111" t="s">
        <v>62</v>
      </c>
      <c r="L26" s="111" t="s">
        <v>63</v>
      </c>
      <c r="M26" s="180">
        <v>0.93</v>
      </c>
      <c r="N26" s="180"/>
      <c r="O26" s="180"/>
      <c r="P26" s="180"/>
      <c r="Q26" s="180"/>
      <c r="R26" s="180"/>
      <c r="S26" s="180">
        <v>0.89</v>
      </c>
      <c r="T26" s="180"/>
      <c r="U26" s="180"/>
      <c r="V26" s="180"/>
      <c r="W26" s="180"/>
      <c r="X26" s="180"/>
      <c r="Y26" s="108">
        <f>(M26+S26)/2</f>
        <v>0.91</v>
      </c>
      <c r="Z26" s="86" t="s">
        <v>125</v>
      </c>
      <c r="AA26" s="8"/>
      <c r="AB26" s="8"/>
      <c r="AC26" s="8"/>
      <c r="AD26" s="12" t="s">
        <v>59</v>
      </c>
      <c r="AE26" s="62"/>
    </row>
    <row r="27" spans="1:31" ht="28.5" customHeight="1">
      <c r="A27" s="176"/>
      <c r="B27" s="190" t="s">
        <v>51</v>
      </c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2"/>
      <c r="Z27" s="28">
        <f aca="true" t="shared" si="3" ref="Z27:AE27">+COUNTIF(Z22:Z26,"x")</f>
        <v>5</v>
      </c>
      <c r="AA27" s="28">
        <f t="shared" si="3"/>
        <v>0</v>
      </c>
      <c r="AB27" s="28">
        <f t="shared" si="3"/>
        <v>0</v>
      </c>
      <c r="AC27" s="28">
        <f t="shared" si="3"/>
        <v>0</v>
      </c>
      <c r="AD27" s="28">
        <f t="shared" si="3"/>
        <v>5</v>
      </c>
      <c r="AE27" s="63">
        <f t="shared" si="3"/>
        <v>0</v>
      </c>
    </row>
    <row r="28" spans="1:31" ht="28.5" customHeight="1">
      <c r="A28" s="177"/>
      <c r="B28" s="193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5"/>
      <c r="Z28" s="43">
        <f aca="true" t="shared" si="4" ref="Z28:AE28">+Z27/$C$26</f>
        <v>1</v>
      </c>
      <c r="AA28" s="43">
        <f t="shared" si="4"/>
        <v>0</v>
      </c>
      <c r="AB28" s="43">
        <f t="shared" si="4"/>
        <v>0</v>
      </c>
      <c r="AC28" s="43">
        <f t="shared" si="4"/>
        <v>0</v>
      </c>
      <c r="AD28" s="43">
        <f t="shared" si="4"/>
        <v>1</v>
      </c>
      <c r="AE28" s="64">
        <f t="shared" si="4"/>
        <v>0</v>
      </c>
    </row>
    <row r="29" spans="1:31" ht="54.75" customHeight="1">
      <c r="A29" s="175" t="s">
        <v>10</v>
      </c>
      <c r="B29" s="174" t="s">
        <v>35</v>
      </c>
      <c r="C29" s="115">
        <v>1</v>
      </c>
      <c r="D29" s="7" t="s">
        <v>13</v>
      </c>
      <c r="E29" s="9" t="s">
        <v>5</v>
      </c>
      <c r="F29" s="7" t="s">
        <v>101</v>
      </c>
      <c r="G29" s="9" t="s">
        <v>4</v>
      </c>
      <c r="H29" s="112">
        <v>0.95</v>
      </c>
      <c r="I29" s="116">
        <v>1</v>
      </c>
      <c r="J29" s="12" t="s">
        <v>80</v>
      </c>
      <c r="K29" s="111" t="s">
        <v>81</v>
      </c>
      <c r="L29" s="111" t="s">
        <v>63</v>
      </c>
      <c r="M29" s="180">
        <v>1</v>
      </c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10">
        <f>+M29</f>
        <v>1</v>
      </c>
      <c r="Z29" s="39" t="s">
        <v>59</v>
      </c>
      <c r="AA29" s="112"/>
      <c r="AB29" s="112"/>
      <c r="AC29" s="112"/>
      <c r="AD29" s="109" t="s">
        <v>59</v>
      </c>
      <c r="AE29" s="62"/>
    </row>
    <row r="30" spans="1:31" ht="60.75" customHeight="1">
      <c r="A30" s="175"/>
      <c r="B30" s="174"/>
      <c r="C30" s="115">
        <v>2</v>
      </c>
      <c r="D30" s="7" t="s">
        <v>9</v>
      </c>
      <c r="E30" s="7" t="s">
        <v>15</v>
      </c>
      <c r="F30" s="7" t="s">
        <v>100</v>
      </c>
      <c r="G30" s="7" t="s">
        <v>4</v>
      </c>
      <c r="H30" s="112">
        <v>1</v>
      </c>
      <c r="I30" s="116">
        <v>0.9</v>
      </c>
      <c r="J30" s="111" t="s">
        <v>80</v>
      </c>
      <c r="K30" s="111" t="s">
        <v>81</v>
      </c>
      <c r="L30" s="111" t="s">
        <v>63</v>
      </c>
      <c r="M30" s="180">
        <v>1</v>
      </c>
      <c r="N30" s="180"/>
      <c r="O30" s="180"/>
      <c r="P30" s="180"/>
      <c r="Q30" s="180"/>
      <c r="R30" s="180"/>
      <c r="S30" s="180">
        <v>0.83</v>
      </c>
      <c r="T30" s="180"/>
      <c r="U30" s="180"/>
      <c r="V30" s="180"/>
      <c r="W30" s="180"/>
      <c r="X30" s="180"/>
      <c r="Y30" s="110">
        <f>+AVERAGE(M30:X30)</f>
        <v>0.915</v>
      </c>
      <c r="Z30" s="39" t="s">
        <v>59</v>
      </c>
      <c r="AA30" s="112"/>
      <c r="AB30" s="112"/>
      <c r="AC30" s="112"/>
      <c r="AD30" s="109" t="s">
        <v>59</v>
      </c>
      <c r="AE30" s="62"/>
    </row>
    <row r="31" spans="1:31" ht="54" customHeight="1">
      <c r="A31" s="175"/>
      <c r="B31" s="174"/>
      <c r="C31" s="115">
        <v>3</v>
      </c>
      <c r="D31" s="7" t="s">
        <v>14</v>
      </c>
      <c r="E31" s="7" t="s">
        <v>5</v>
      </c>
      <c r="F31" s="7" t="s">
        <v>99</v>
      </c>
      <c r="G31" s="9" t="s">
        <v>4</v>
      </c>
      <c r="H31" s="112">
        <v>0.9</v>
      </c>
      <c r="I31" s="116">
        <v>1</v>
      </c>
      <c r="J31" s="111" t="s">
        <v>61</v>
      </c>
      <c r="K31" s="111" t="s">
        <v>62</v>
      </c>
      <c r="L31" s="111" t="s">
        <v>63</v>
      </c>
      <c r="M31" s="180">
        <v>1</v>
      </c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10">
        <f>+M31</f>
        <v>1</v>
      </c>
      <c r="Z31" s="39" t="s">
        <v>59</v>
      </c>
      <c r="AA31" s="112"/>
      <c r="AB31" s="112"/>
      <c r="AC31" s="112"/>
      <c r="AD31" s="109" t="s">
        <v>59</v>
      </c>
      <c r="AE31" s="62"/>
    </row>
    <row r="32" spans="1:31" ht="53.25" customHeight="1">
      <c r="A32" s="175"/>
      <c r="B32" s="174"/>
      <c r="C32" s="115">
        <v>4</v>
      </c>
      <c r="D32" s="7" t="s">
        <v>102</v>
      </c>
      <c r="E32" s="9" t="s">
        <v>5</v>
      </c>
      <c r="F32" s="7" t="s">
        <v>103</v>
      </c>
      <c r="G32" s="7" t="s">
        <v>104</v>
      </c>
      <c r="H32" s="112">
        <v>1</v>
      </c>
      <c r="I32" s="116">
        <v>1</v>
      </c>
      <c r="J32" s="111" t="s">
        <v>61</v>
      </c>
      <c r="K32" s="111" t="s">
        <v>62</v>
      </c>
      <c r="L32" s="111" t="s">
        <v>63</v>
      </c>
      <c r="M32" s="165">
        <v>0.9286</v>
      </c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10">
        <f>+M32</f>
        <v>0.9286</v>
      </c>
      <c r="Z32" s="39" t="s">
        <v>125</v>
      </c>
      <c r="AA32" s="91"/>
      <c r="AB32" s="112"/>
      <c r="AC32" s="112"/>
      <c r="AD32" s="109" t="s">
        <v>125</v>
      </c>
      <c r="AE32" s="65"/>
    </row>
    <row r="33" spans="1:31" ht="51.75" customHeight="1">
      <c r="A33" s="175"/>
      <c r="B33" s="174"/>
      <c r="C33" s="115">
        <v>5</v>
      </c>
      <c r="D33" s="7" t="s">
        <v>105</v>
      </c>
      <c r="E33" s="7" t="s">
        <v>15</v>
      </c>
      <c r="F33" s="11" t="s">
        <v>106</v>
      </c>
      <c r="G33" s="7" t="s">
        <v>104</v>
      </c>
      <c r="H33" s="112">
        <v>0</v>
      </c>
      <c r="I33" s="41">
        <v>0.0125</v>
      </c>
      <c r="J33" s="112" t="s">
        <v>107</v>
      </c>
      <c r="K33" s="112" t="s">
        <v>108</v>
      </c>
      <c r="L33" s="112" t="s">
        <v>109</v>
      </c>
      <c r="M33" s="220">
        <v>0</v>
      </c>
      <c r="N33" s="221"/>
      <c r="O33" s="221"/>
      <c r="P33" s="221"/>
      <c r="Q33" s="221"/>
      <c r="R33" s="222"/>
      <c r="S33" s="206">
        <v>0</v>
      </c>
      <c r="T33" s="207"/>
      <c r="U33" s="207"/>
      <c r="V33" s="207"/>
      <c r="W33" s="207"/>
      <c r="X33" s="208"/>
      <c r="Y33" s="41">
        <f>+AVERAGE(M33:X33)</f>
        <v>0</v>
      </c>
      <c r="Z33" s="39" t="s">
        <v>59</v>
      </c>
      <c r="AA33" s="112"/>
      <c r="AB33" s="112"/>
      <c r="AC33" s="112"/>
      <c r="AD33" s="109" t="s">
        <v>59</v>
      </c>
      <c r="AE33" s="62"/>
    </row>
    <row r="34" spans="1:31" ht="28.5" customHeight="1">
      <c r="A34" s="218" t="s">
        <v>51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2"/>
      <c r="Z34" s="28">
        <f aca="true" t="shared" si="5" ref="Z34:AE34">+COUNTIF(Z29:Z33,"x")</f>
        <v>5</v>
      </c>
      <c r="AA34" s="28">
        <f t="shared" si="5"/>
        <v>0</v>
      </c>
      <c r="AB34" s="28">
        <f>+COUNTIF(AB29:AB33,"x")</f>
        <v>0</v>
      </c>
      <c r="AC34" s="28">
        <f>+COUNTIF(AB29:AB33,"x")</f>
        <v>0</v>
      </c>
      <c r="AD34" s="28">
        <f t="shared" si="5"/>
        <v>5</v>
      </c>
      <c r="AE34" s="63">
        <f t="shared" si="5"/>
        <v>0</v>
      </c>
    </row>
    <row r="35" spans="1:31" ht="28.5" customHeight="1">
      <c r="A35" s="219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5"/>
      <c r="Z35" s="43">
        <f aca="true" t="shared" si="6" ref="Z35:AE35">+Z34/$C$33</f>
        <v>1</v>
      </c>
      <c r="AA35" s="43">
        <f t="shared" si="6"/>
        <v>0</v>
      </c>
      <c r="AB35" s="43">
        <f t="shared" si="6"/>
        <v>0</v>
      </c>
      <c r="AC35" s="43">
        <f t="shared" si="6"/>
        <v>0</v>
      </c>
      <c r="AD35" s="43">
        <f t="shared" si="6"/>
        <v>1</v>
      </c>
      <c r="AE35" s="64">
        <f t="shared" si="6"/>
        <v>0</v>
      </c>
    </row>
    <row r="36" spans="1:31" ht="53.25" customHeight="1">
      <c r="A36" s="175" t="s">
        <v>8</v>
      </c>
      <c r="B36" s="174" t="s">
        <v>30</v>
      </c>
      <c r="C36" s="115">
        <v>1</v>
      </c>
      <c r="D36" s="7" t="s">
        <v>110</v>
      </c>
      <c r="E36" s="7" t="s">
        <v>15</v>
      </c>
      <c r="F36" s="7" t="s">
        <v>112</v>
      </c>
      <c r="G36" s="7" t="s">
        <v>29</v>
      </c>
      <c r="H36" s="112">
        <v>0.95</v>
      </c>
      <c r="I36" s="41">
        <v>0.998</v>
      </c>
      <c r="J36" s="12" t="s">
        <v>126</v>
      </c>
      <c r="K36" s="111" t="s">
        <v>81</v>
      </c>
      <c r="L36" s="111" t="s">
        <v>63</v>
      </c>
      <c r="M36" s="165">
        <v>0.996</v>
      </c>
      <c r="N36" s="165"/>
      <c r="O36" s="165"/>
      <c r="P36" s="165"/>
      <c r="Q36" s="165"/>
      <c r="R36" s="165"/>
      <c r="S36" s="232">
        <v>0.97</v>
      </c>
      <c r="T36" s="232"/>
      <c r="U36" s="232"/>
      <c r="V36" s="232"/>
      <c r="W36" s="232"/>
      <c r="X36" s="232"/>
      <c r="Y36" s="110">
        <f>+AVERAGE(M36:X36)</f>
        <v>0.983</v>
      </c>
      <c r="Z36" s="39" t="s">
        <v>59</v>
      </c>
      <c r="AA36" s="112"/>
      <c r="AB36" s="112"/>
      <c r="AC36" s="112"/>
      <c r="AD36" s="109" t="s">
        <v>59</v>
      </c>
      <c r="AE36" s="62"/>
    </row>
    <row r="37" spans="1:31" ht="57.75" customHeight="1">
      <c r="A37" s="175"/>
      <c r="B37" s="174"/>
      <c r="C37" s="115">
        <v>2</v>
      </c>
      <c r="D37" s="7" t="s">
        <v>111</v>
      </c>
      <c r="E37" s="7" t="s">
        <v>15</v>
      </c>
      <c r="F37" s="7" t="s">
        <v>113</v>
      </c>
      <c r="G37" s="7" t="s">
        <v>29</v>
      </c>
      <c r="H37" s="112">
        <v>0.95</v>
      </c>
      <c r="I37" s="41">
        <v>0.9955</v>
      </c>
      <c r="J37" s="12" t="s">
        <v>126</v>
      </c>
      <c r="K37" s="111" t="s">
        <v>81</v>
      </c>
      <c r="L37" s="111" t="s">
        <v>63</v>
      </c>
      <c r="M37" s="165">
        <v>0.992</v>
      </c>
      <c r="N37" s="165"/>
      <c r="O37" s="165"/>
      <c r="P37" s="165"/>
      <c r="Q37" s="165"/>
      <c r="R37" s="165"/>
      <c r="S37" s="165">
        <v>0.991</v>
      </c>
      <c r="T37" s="165"/>
      <c r="U37" s="165"/>
      <c r="V37" s="165"/>
      <c r="W37" s="165"/>
      <c r="X37" s="165"/>
      <c r="Y37" s="110">
        <f>+AVERAGE(M37:X37)</f>
        <v>0.9915</v>
      </c>
      <c r="Z37" s="39" t="s">
        <v>59</v>
      </c>
      <c r="AA37" s="112"/>
      <c r="AB37" s="112"/>
      <c r="AC37" s="112"/>
      <c r="AD37" s="109" t="s">
        <v>59</v>
      </c>
      <c r="AE37" s="62"/>
    </row>
    <row r="38" spans="1:31" ht="78" customHeight="1">
      <c r="A38" s="175"/>
      <c r="B38" s="174"/>
      <c r="C38" s="115">
        <v>3</v>
      </c>
      <c r="D38" s="7" t="s">
        <v>18</v>
      </c>
      <c r="E38" s="7" t="s">
        <v>15</v>
      </c>
      <c r="F38" s="7" t="s">
        <v>114</v>
      </c>
      <c r="G38" s="7" t="s">
        <v>25</v>
      </c>
      <c r="H38" s="12">
        <v>1</v>
      </c>
      <c r="I38" s="112">
        <v>1</v>
      </c>
      <c r="J38" s="111" t="s">
        <v>80</v>
      </c>
      <c r="K38" s="111" t="s">
        <v>81</v>
      </c>
      <c r="L38" s="111" t="s">
        <v>63</v>
      </c>
      <c r="M38" s="180">
        <v>1</v>
      </c>
      <c r="N38" s="180"/>
      <c r="O38" s="180"/>
      <c r="P38" s="180"/>
      <c r="Q38" s="180"/>
      <c r="R38" s="180"/>
      <c r="S38" s="180">
        <v>1</v>
      </c>
      <c r="T38" s="180"/>
      <c r="U38" s="180"/>
      <c r="V38" s="180"/>
      <c r="W38" s="180"/>
      <c r="X38" s="180"/>
      <c r="Y38" s="110">
        <f>+AVERAGE(M38:X38)</f>
        <v>1</v>
      </c>
      <c r="Z38" s="39" t="s">
        <v>59</v>
      </c>
      <c r="AA38" s="112"/>
      <c r="AB38" s="112"/>
      <c r="AC38" s="112"/>
      <c r="AD38" s="109" t="s">
        <v>59</v>
      </c>
      <c r="AE38" s="62"/>
    </row>
    <row r="39" spans="1:31" ht="51.75" customHeight="1">
      <c r="A39" s="175"/>
      <c r="B39" s="174"/>
      <c r="C39" s="115">
        <v>4</v>
      </c>
      <c r="D39" s="7" t="s">
        <v>115</v>
      </c>
      <c r="E39" s="7" t="s">
        <v>15</v>
      </c>
      <c r="F39" s="7" t="s">
        <v>116</v>
      </c>
      <c r="G39" s="7" t="s">
        <v>25</v>
      </c>
      <c r="H39" s="112">
        <v>1</v>
      </c>
      <c r="I39" s="41">
        <v>0.8145</v>
      </c>
      <c r="J39" s="111" t="s">
        <v>135</v>
      </c>
      <c r="K39" s="111" t="s">
        <v>136</v>
      </c>
      <c r="L39" s="111" t="s">
        <v>63</v>
      </c>
      <c r="M39" s="220">
        <v>1</v>
      </c>
      <c r="N39" s="221"/>
      <c r="O39" s="221"/>
      <c r="P39" s="221"/>
      <c r="Q39" s="221"/>
      <c r="R39" s="222"/>
      <c r="S39" s="206">
        <v>1</v>
      </c>
      <c r="T39" s="207"/>
      <c r="U39" s="207"/>
      <c r="V39" s="207"/>
      <c r="W39" s="207"/>
      <c r="X39" s="208"/>
      <c r="Y39" s="41">
        <f>+AVERAGE(M39:X39)</f>
        <v>1</v>
      </c>
      <c r="Z39" s="39" t="s">
        <v>59</v>
      </c>
      <c r="AA39" s="91"/>
      <c r="AB39" s="112"/>
      <c r="AC39" s="112"/>
      <c r="AD39" s="109" t="s">
        <v>59</v>
      </c>
      <c r="AE39" s="62"/>
    </row>
    <row r="40" spans="1:31" ht="28.5" customHeight="1">
      <c r="A40" s="218" t="s">
        <v>51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2"/>
      <c r="Z40" s="28">
        <f aca="true" t="shared" si="7" ref="Z40:AE40">+COUNTIF(Z36:Z39,"x")</f>
        <v>4</v>
      </c>
      <c r="AA40" s="28">
        <f t="shared" si="7"/>
        <v>0</v>
      </c>
      <c r="AB40" s="28">
        <f t="shared" si="7"/>
        <v>0</v>
      </c>
      <c r="AC40" s="28">
        <f t="shared" si="7"/>
        <v>0</v>
      </c>
      <c r="AD40" s="28">
        <f t="shared" si="7"/>
        <v>4</v>
      </c>
      <c r="AE40" s="63">
        <f t="shared" si="7"/>
        <v>0</v>
      </c>
    </row>
    <row r="41" spans="1:31" ht="28.5" customHeight="1">
      <c r="A41" s="219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5"/>
      <c r="Z41" s="43">
        <f aca="true" t="shared" si="8" ref="Z41:AE41">+Z40/$C$39</f>
        <v>1</v>
      </c>
      <c r="AA41" s="43">
        <f t="shared" si="8"/>
        <v>0</v>
      </c>
      <c r="AB41" s="43">
        <f t="shared" si="8"/>
        <v>0</v>
      </c>
      <c r="AC41" s="43">
        <f t="shared" si="8"/>
        <v>0</v>
      </c>
      <c r="AD41" s="43">
        <f t="shared" si="8"/>
        <v>1</v>
      </c>
      <c r="AE41" s="64">
        <f t="shared" si="8"/>
        <v>0</v>
      </c>
    </row>
    <row r="42" spans="1:31" ht="77.25" customHeight="1">
      <c r="A42" s="66" t="s">
        <v>117</v>
      </c>
      <c r="B42" s="53" t="s">
        <v>98</v>
      </c>
      <c r="C42" s="115">
        <v>1</v>
      </c>
      <c r="D42" s="7" t="s">
        <v>118</v>
      </c>
      <c r="E42" s="7" t="s">
        <v>5</v>
      </c>
      <c r="F42" s="7" t="s">
        <v>121</v>
      </c>
      <c r="G42" s="7" t="s">
        <v>119</v>
      </c>
      <c r="H42" s="12">
        <v>0.8</v>
      </c>
      <c r="I42" s="12">
        <v>0.84</v>
      </c>
      <c r="J42" s="111" t="s">
        <v>61</v>
      </c>
      <c r="K42" s="111" t="s">
        <v>62</v>
      </c>
      <c r="L42" s="111" t="s">
        <v>63</v>
      </c>
      <c r="M42" s="171">
        <v>0.92</v>
      </c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3"/>
      <c r="Y42" s="41">
        <f>+AVERAGE(M42:X42)</f>
        <v>0.92</v>
      </c>
      <c r="Z42" s="39" t="s">
        <v>59</v>
      </c>
      <c r="AA42" s="112"/>
      <c r="AB42" s="112"/>
      <c r="AC42" s="112"/>
      <c r="AD42" s="109" t="s">
        <v>59</v>
      </c>
      <c r="AE42" s="62"/>
    </row>
    <row r="43" spans="1:31" ht="28.5" customHeight="1">
      <c r="A43" s="218" t="s">
        <v>51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2"/>
      <c r="Z43" s="28">
        <f aca="true" t="shared" si="9" ref="Z43:AE43">+COUNTIF(Z42,"x")</f>
        <v>1</v>
      </c>
      <c r="AA43" s="28">
        <f t="shared" si="9"/>
        <v>0</v>
      </c>
      <c r="AB43" s="28">
        <f t="shared" si="9"/>
        <v>0</v>
      </c>
      <c r="AC43" s="28">
        <f t="shared" si="9"/>
        <v>0</v>
      </c>
      <c r="AD43" s="28">
        <f t="shared" si="9"/>
        <v>1</v>
      </c>
      <c r="AE43" s="63">
        <f t="shared" si="9"/>
        <v>0</v>
      </c>
    </row>
    <row r="44" spans="1:31" ht="28.5" customHeight="1">
      <c r="A44" s="219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5"/>
      <c r="Z44" s="43">
        <f aca="true" t="shared" si="10" ref="Z44:AE44">+Z43/$C$42</f>
        <v>1</v>
      </c>
      <c r="AA44" s="43">
        <f t="shared" si="10"/>
        <v>0</v>
      </c>
      <c r="AB44" s="43">
        <f t="shared" si="10"/>
        <v>0</v>
      </c>
      <c r="AC44" s="43">
        <f t="shared" si="10"/>
        <v>0</v>
      </c>
      <c r="AD44" s="43">
        <f t="shared" si="10"/>
        <v>1</v>
      </c>
      <c r="AE44" s="64">
        <f t="shared" si="10"/>
        <v>0</v>
      </c>
    </row>
    <row r="45" spans="1:31" ht="33.75" customHeight="1">
      <c r="A45" s="168" t="s">
        <v>52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70"/>
      <c r="Z45" s="29">
        <f aca="true" t="shared" si="11" ref="Z45:AE45">+(Z12+Z20+Z27+Z34+Z40)</f>
        <v>23</v>
      </c>
      <c r="AA45" s="29">
        <f t="shared" si="11"/>
        <v>2</v>
      </c>
      <c r="AB45" s="29">
        <f t="shared" si="11"/>
        <v>0</v>
      </c>
      <c r="AC45" s="29">
        <f t="shared" si="11"/>
        <v>0</v>
      </c>
      <c r="AD45" s="29">
        <f t="shared" si="11"/>
        <v>23</v>
      </c>
      <c r="AE45" s="67">
        <f t="shared" si="11"/>
        <v>2</v>
      </c>
    </row>
    <row r="46" spans="1:31" ht="20.25">
      <c r="A46" s="59"/>
      <c r="B46" s="18"/>
      <c r="C46" s="18"/>
      <c r="D46" s="19"/>
      <c r="E46" s="18"/>
      <c r="F46" s="18"/>
      <c r="G46" s="114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2" t="s">
        <v>53</v>
      </c>
      <c r="T46" s="202"/>
      <c r="U46" s="202"/>
      <c r="V46" s="202"/>
      <c r="W46" s="202"/>
      <c r="X46" s="202"/>
      <c r="Y46" s="202"/>
      <c r="Z46" s="202">
        <f>SUM(Z45:AC45)</f>
        <v>25</v>
      </c>
      <c r="AA46" s="202"/>
      <c r="AB46" s="202"/>
      <c r="AC46" s="57"/>
      <c r="AD46" s="68">
        <f>+AD45/(AD45+AE45)</f>
        <v>0.92</v>
      </c>
      <c r="AE46" s="69">
        <f>+AE45/(AD45+AE45)</f>
        <v>0.08</v>
      </c>
    </row>
    <row r="47" spans="1:31" ht="15" thickBot="1">
      <c r="A47" s="70"/>
      <c r="B47" s="71"/>
      <c r="C47" s="71"/>
      <c r="D47" s="72"/>
      <c r="E47" s="71"/>
      <c r="F47" s="71"/>
      <c r="G47" s="73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4"/>
      <c r="AA47" s="74"/>
      <c r="AB47" s="74"/>
      <c r="AC47" s="74"/>
      <c r="AD47" s="71"/>
      <c r="AE47" s="75"/>
    </row>
    <row r="135" spans="1:31" ht="15">
      <c r="A135" s="10"/>
      <c r="B135" s="10"/>
      <c r="C135" s="10"/>
      <c r="D135" s="15"/>
      <c r="E135" s="10"/>
      <c r="F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</row>
    <row r="136" spans="1:31" ht="15">
      <c r="A136" s="10"/>
      <c r="B136" s="10"/>
      <c r="C136" s="10"/>
      <c r="D136" s="15"/>
      <c r="E136" s="10"/>
      <c r="F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</row>
    <row r="137" spans="1:31" ht="15">
      <c r="A137" s="10"/>
      <c r="B137" s="10"/>
      <c r="C137" s="10"/>
      <c r="D137" s="15"/>
      <c r="E137" s="10"/>
      <c r="F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6"/>
    </row>
    <row r="138" spans="1:31" ht="15">
      <c r="A138" s="17"/>
      <c r="B138" s="18"/>
      <c r="C138" s="18"/>
      <c r="D138" s="19"/>
      <c r="E138" s="18"/>
      <c r="F138" s="114"/>
      <c r="G138" s="114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14"/>
    </row>
    <row r="139" spans="1:31" ht="14.25">
      <c r="A139" s="21"/>
      <c r="B139" s="18"/>
      <c r="C139" s="18"/>
      <c r="D139" s="19"/>
      <c r="E139" s="18"/>
      <c r="F139" s="18"/>
      <c r="G139" s="114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14"/>
    </row>
    <row r="140" spans="1:31" ht="14.25">
      <c r="A140" s="21"/>
      <c r="B140" s="18"/>
      <c r="C140" s="18"/>
      <c r="D140" s="19"/>
      <c r="E140" s="18"/>
      <c r="F140" s="18"/>
      <c r="G140" s="114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14"/>
    </row>
    <row r="141" spans="1:31" ht="14.25">
      <c r="A141" s="21"/>
      <c r="B141" s="18"/>
      <c r="C141" s="18"/>
      <c r="D141" s="19"/>
      <c r="E141" s="18"/>
      <c r="F141" s="18"/>
      <c r="G141" s="114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14"/>
    </row>
    <row r="142" spans="1:31" ht="14.25">
      <c r="A142" s="18"/>
      <c r="B142" s="18"/>
      <c r="C142" s="18"/>
      <c r="D142" s="19"/>
      <c r="E142" s="18"/>
      <c r="F142" s="18"/>
      <c r="G142" s="114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14"/>
    </row>
    <row r="143" spans="1:31" ht="15">
      <c r="A143" s="114"/>
      <c r="B143" s="114"/>
      <c r="C143" s="114"/>
      <c r="D143" s="15"/>
      <c r="E143" s="16"/>
      <c r="F143" s="16"/>
      <c r="G143" s="114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</row>
    <row r="144" spans="1:31" ht="14.25">
      <c r="A144" s="18"/>
      <c r="B144" s="18"/>
      <c r="C144" s="18"/>
      <c r="D144" s="19"/>
      <c r="E144" s="18"/>
      <c r="F144" s="18"/>
      <c r="G144" s="23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14"/>
    </row>
    <row r="145" spans="1:31" ht="14.25">
      <c r="A145" s="114"/>
      <c r="B145" s="113"/>
      <c r="C145" s="113"/>
      <c r="D145" s="19"/>
      <c r="E145" s="114"/>
      <c r="F145" s="114"/>
      <c r="G145" s="23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4"/>
      <c r="AE145" s="113"/>
    </row>
    <row r="146" spans="1:31" ht="14.25">
      <c r="A146" s="114"/>
      <c r="B146" s="113"/>
      <c r="C146" s="113"/>
      <c r="D146" s="19"/>
      <c r="E146" s="114"/>
      <c r="F146" s="114"/>
      <c r="G146" s="23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113"/>
    </row>
    <row r="147" spans="1:31" ht="14.25">
      <c r="A147" s="114"/>
      <c r="B147" s="113"/>
      <c r="C147" s="113"/>
      <c r="D147" s="19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4"/>
      <c r="AE147" s="113"/>
    </row>
    <row r="148" spans="1:31" ht="14.25">
      <c r="A148" s="19"/>
      <c r="B148" s="19"/>
      <c r="C148" s="19"/>
      <c r="D148" s="19"/>
      <c r="E148" s="19"/>
      <c r="F148" s="19"/>
      <c r="G148" s="114"/>
      <c r="H148" s="24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</row>
    <row r="149" spans="1:31" ht="14.25">
      <c r="A149" s="19"/>
      <c r="B149" s="19"/>
      <c r="C149" s="19"/>
      <c r="D149" s="19"/>
      <c r="E149" s="25"/>
      <c r="F149" s="19"/>
      <c r="G149" s="114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</row>
    <row r="150" spans="1:31" ht="14.25">
      <c r="A150" s="19"/>
      <c r="B150" s="19"/>
      <c r="C150" s="19"/>
      <c r="D150" s="19"/>
      <c r="E150" s="25"/>
      <c r="F150" s="26"/>
      <c r="G150" s="114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25"/>
    </row>
    <row r="151" spans="1:31" ht="14.25">
      <c r="A151" s="19"/>
      <c r="B151" s="19"/>
      <c r="C151" s="19"/>
      <c r="D151" s="19"/>
      <c r="E151" s="25"/>
      <c r="F151" s="19"/>
      <c r="G151" s="114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</row>
    <row r="152" spans="1:31" ht="15">
      <c r="A152" s="10"/>
      <c r="B152" s="10"/>
      <c r="C152" s="10"/>
      <c r="D152" s="15"/>
      <c r="E152" s="10"/>
      <c r="F152" s="10"/>
      <c r="G152" s="114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6"/>
    </row>
    <row r="153" spans="1:31" ht="15">
      <c r="A153" s="16"/>
      <c r="B153" s="16"/>
      <c r="C153" s="16"/>
      <c r="D153" s="14"/>
      <c r="E153" s="16"/>
      <c r="F153" s="16"/>
      <c r="G153" s="114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</row>
    <row r="154" spans="1:31" ht="14.25">
      <c r="A154" s="18"/>
      <c r="B154" s="18"/>
      <c r="C154" s="18"/>
      <c r="D154" s="19"/>
      <c r="E154" s="18"/>
      <c r="F154" s="18"/>
      <c r="G154" s="217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14"/>
    </row>
    <row r="155" spans="1:31" ht="14.25">
      <c r="A155" s="18"/>
      <c r="B155" s="18"/>
      <c r="C155" s="18"/>
      <c r="D155" s="19"/>
      <c r="E155" s="18"/>
      <c r="F155" s="18"/>
      <c r="G155" s="217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14"/>
    </row>
    <row r="156" spans="1:31" ht="14.25">
      <c r="A156" s="18"/>
      <c r="B156" s="18"/>
      <c r="C156" s="18"/>
      <c r="D156" s="19"/>
      <c r="E156" s="18"/>
      <c r="F156" s="18"/>
      <c r="G156" s="114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14"/>
    </row>
    <row r="157" spans="1:31" ht="14.25">
      <c r="A157" s="18"/>
      <c r="B157" s="18"/>
      <c r="C157" s="18"/>
      <c r="D157" s="19"/>
      <c r="E157" s="18"/>
      <c r="F157" s="18"/>
      <c r="G157" s="217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14"/>
    </row>
    <row r="158" spans="1:31" ht="14.25">
      <c r="A158" s="18"/>
      <c r="B158" s="18"/>
      <c r="C158" s="18"/>
      <c r="D158" s="19"/>
      <c r="E158" s="18"/>
      <c r="F158" s="18"/>
      <c r="G158" s="217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14"/>
    </row>
    <row r="159" spans="1:31" ht="14.25">
      <c r="A159" s="18"/>
      <c r="B159" s="18"/>
      <c r="C159" s="18"/>
      <c r="D159" s="19"/>
      <c r="E159" s="18"/>
      <c r="F159" s="18"/>
      <c r="G159" s="214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14"/>
    </row>
    <row r="160" spans="1:31" ht="14.25">
      <c r="A160" s="18"/>
      <c r="B160" s="18"/>
      <c r="C160" s="18"/>
      <c r="D160" s="19"/>
      <c r="E160" s="18"/>
      <c r="F160" s="18"/>
      <c r="G160" s="214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14"/>
    </row>
    <row r="161" spans="1:31" ht="14.25">
      <c r="A161" s="18"/>
      <c r="B161" s="18"/>
      <c r="C161" s="18"/>
      <c r="D161" s="19"/>
      <c r="E161" s="18"/>
      <c r="F161" s="18"/>
      <c r="G161" s="114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14"/>
    </row>
    <row r="162" spans="1:31" ht="14.25">
      <c r="A162" s="18"/>
      <c r="B162" s="18"/>
      <c r="C162" s="18"/>
      <c r="D162" s="19"/>
      <c r="E162" s="18"/>
      <c r="F162" s="18"/>
      <c r="G162" s="114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14"/>
    </row>
    <row r="163" spans="1:31" ht="14.25">
      <c r="A163" s="18"/>
      <c r="B163" s="18"/>
      <c r="C163" s="18"/>
      <c r="D163" s="19"/>
      <c r="E163" s="18"/>
      <c r="F163" s="18"/>
      <c r="G163" s="114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14"/>
    </row>
    <row r="164" spans="1:31" ht="14.25">
      <c r="A164" s="18"/>
      <c r="B164" s="18"/>
      <c r="C164" s="18"/>
      <c r="D164" s="19"/>
      <c r="E164" s="18"/>
      <c r="F164" s="18"/>
      <c r="G164" s="114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14"/>
    </row>
    <row r="165" spans="1:31" ht="14.25">
      <c r="A165" s="18"/>
      <c r="B165" s="18"/>
      <c r="C165" s="18"/>
      <c r="D165" s="19"/>
      <c r="E165" s="18"/>
      <c r="F165" s="18"/>
      <c r="G165" s="114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14"/>
    </row>
    <row r="166" spans="1:31" ht="14.25">
      <c r="A166" s="18"/>
      <c r="B166" s="18"/>
      <c r="C166" s="18"/>
      <c r="D166" s="19"/>
      <c r="E166" s="18"/>
      <c r="F166" s="18"/>
      <c r="G166" s="114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14"/>
    </row>
    <row r="167" spans="1:31" ht="14.25">
      <c r="A167" s="18"/>
      <c r="B167" s="18"/>
      <c r="C167" s="18"/>
      <c r="D167" s="19"/>
      <c r="E167" s="18"/>
      <c r="F167" s="18"/>
      <c r="G167" s="114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14"/>
    </row>
    <row r="168" spans="1:31" ht="14.25">
      <c r="A168" s="18"/>
      <c r="B168" s="18"/>
      <c r="C168" s="18"/>
      <c r="D168" s="19"/>
      <c r="E168" s="18"/>
      <c r="F168" s="18"/>
      <c r="G168" s="114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14"/>
    </row>
    <row r="169" spans="1:31" ht="14.25">
      <c r="A169" s="18"/>
      <c r="B169" s="18"/>
      <c r="C169" s="18"/>
      <c r="D169" s="19"/>
      <c r="E169" s="18"/>
      <c r="F169" s="18"/>
      <c r="G169" s="114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14"/>
    </row>
    <row r="170" spans="1:31" ht="14.25">
      <c r="A170" s="18"/>
      <c r="B170" s="18"/>
      <c r="C170" s="18"/>
      <c r="D170" s="19"/>
      <c r="E170" s="18"/>
      <c r="F170" s="18"/>
      <c r="G170" s="114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14"/>
    </row>
    <row r="171" spans="1:31" ht="14.25">
      <c r="A171" s="18"/>
      <c r="B171" s="18"/>
      <c r="C171" s="18"/>
      <c r="D171" s="19"/>
      <c r="E171" s="18"/>
      <c r="F171" s="18"/>
      <c r="G171" s="114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14"/>
    </row>
    <row r="172" spans="1:31" ht="14.25">
      <c r="A172" s="18"/>
      <c r="B172" s="18"/>
      <c r="C172" s="18"/>
      <c r="D172" s="19"/>
      <c r="E172" s="18"/>
      <c r="F172" s="18"/>
      <c r="G172" s="114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14"/>
    </row>
    <row r="173" spans="1:31" ht="14.25">
      <c r="A173" s="18"/>
      <c r="B173" s="18"/>
      <c r="C173" s="18"/>
      <c r="D173" s="19"/>
      <c r="E173" s="18"/>
      <c r="F173" s="18"/>
      <c r="G173" s="114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14"/>
    </row>
    <row r="174" spans="1:31" ht="14.25">
      <c r="A174" s="18"/>
      <c r="B174" s="18"/>
      <c r="C174" s="18"/>
      <c r="D174" s="19"/>
      <c r="E174" s="18"/>
      <c r="F174" s="18"/>
      <c r="G174" s="114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14"/>
    </row>
    <row r="175" spans="1:31" ht="14.25">
      <c r="A175" s="18"/>
      <c r="B175" s="18"/>
      <c r="C175" s="18"/>
      <c r="D175" s="19"/>
      <c r="E175" s="18"/>
      <c r="F175" s="18"/>
      <c r="G175" s="114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14"/>
    </row>
    <row r="176" spans="1:31" ht="14.25">
      <c r="A176" s="18"/>
      <c r="B176" s="18"/>
      <c r="C176" s="18"/>
      <c r="D176" s="19"/>
      <c r="E176" s="18"/>
      <c r="F176" s="18"/>
      <c r="G176" s="114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14"/>
    </row>
    <row r="177" spans="1:31" ht="14.25">
      <c r="A177" s="18"/>
      <c r="B177" s="18"/>
      <c r="C177" s="18"/>
      <c r="D177" s="19"/>
      <c r="E177" s="18"/>
      <c r="F177" s="18"/>
      <c r="G177" s="114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14"/>
    </row>
  </sheetData>
  <sheetProtection/>
  <mergeCells count="93">
    <mergeCell ref="G159:G160"/>
    <mergeCell ref="A43:Y44"/>
    <mergeCell ref="A45:Y45"/>
    <mergeCell ref="S46:Y46"/>
    <mergeCell ref="Z46:AB46"/>
    <mergeCell ref="G154:G155"/>
    <mergeCell ref="G157:G158"/>
    <mergeCell ref="M38:R38"/>
    <mergeCell ref="S38:X38"/>
    <mergeCell ref="M39:R39"/>
    <mergeCell ref="S39:X39"/>
    <mergeCell ref="A40:Y41"/>
    <mergeCell ref="M42:X42"/>
    <mergeCell ref="M32:X32"/>
    <mergeCell ref="M33:R33"/>
    <mergeCell ref="S33:X33"/>
    <mergeCell ref="A34:Y35"/>
    <mergeCell ref="A36:A39"/>
    <mergeCell ref="B36:B39"/>
    <mergeCell ref="M36:R36"/>
    <mergeCell ref="S36:X36"/>
    <mergeCell ref="M37:R37"/>
    <mergeCell ref="S37:X37"/>
    <mergeCell ref="M26:R26"/>
    <mergeCell ref="S26:X26"/>
    <mergeCell ref="A27:A28"/>
    <mergeCell ref="B27:Y28"/>
    <mergeCell ref="A29:A33"/>
    <mergeCell ref="B29:B33"/>
    <mergeCell ref="M29:X29"/>
    <mergeCell ref="M30:R30"/>
    <mergeCell ref="S30:X30"/>
    <mergeCell ref="M31:X31"/>
    <mergeCell ref="P23:R23"/>
    <mergeCell ref="S23:U23"/>
    <mergeCell ref="V23:X23"/>
    <mergeCell ref="M24:X24"/>
    <mergeCell ref="M25:R25"/>
    <mergeCell ref="S25:X25"/>
    <mergeCell ref="M19:X19"/>
    <mergeCell ref="A20:A21"/>
    <mergeCell ref="B20:Y21"/>
    <mergeCell ref="A22:A26"/>
    <mergeCell ref="B22:B26"/>
    <mergeCell ref="M22:O22"/>
    <mergeCell ref="P22:R22"/>
    <mergeCell ref="S22:U22"/>
    <mergeCell ref="V22:X22"/>
    <mergeCell ref="M23:O23"/>
    <mergeCell ref="M16:O16"/>
    <mergeCell ref="P16:R16"/>
    <mergeCell ref="S16:U16"/>
    <mergeCell ref="V16:X16"/>
    <mergeCell ref="M17:X17"/>
    <mergeCell ref="M18:X18"/>
    <mergeCell ref="A12:A13"/>
    <mergeCell ref="B12:Y13"/>
    <mergeCell ref="A14:A19"/>
    <mergeCell ref="B14:B19"/>
    <mergeCell ref="M14:O14"/>
    <mergeCell ref="P14:R14"/>
    <mergeCell ref="S14:U14"/>
    <mergeCell ref="V14:X14"/>
    <mergeCell ref="M15:R15"/>
    <mergeCell ref="S15:X15"/>
    <mergeCell ref="Z5:AC5"/>
    <mergeCell ref="AD5:AE5"/>
    <mergeCell ref="A7:A11"/>
    <mergeCell ref="M7:R7"/>
    <mergeCell ref="S7:X7"/>
    <mergeCell ref="M8:X8"/>
    <mergeCell ref="B9:B11"/>
    <mergeCell ref="M9:X9"/>
    <mergeCell ref="M10:X10"/>
    <mergeCell ref="M11:X11"/>
    <mergeCell ref="G5:G6"/>
    <mergeCell ref="H5:H6"/>
    <mergeCell ref="I5:I6"/>
    <mergeCell ref="J5:L5"/>
    <mergeCell ref="M5:X5"/>
    <mergeCell ref="Y5:Y6"/>
    <mergeCell ref="A5:A6"/>
    <mergeCell ref="B5:B6"/>
    <mergeCell ref="C5:C6"/>
    <mergeCell ref="D5:D6"/>
    <mergeCell ref="E5:E6"/>
    <mergeCell ref="F5:F6"/>
    <mergeCell ref="A1:A3"/>
    <mergeCell ref="B1:G3"/>
    <mergeCell ref="H1:AA3"/>
    <mergeCell ref="AB1:AE1"/>
    <mergeCell ref="AB2:AE2"/>
    <mergeCell ref="AB3:AE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77"/>
  <sheetViews>
    <sheetView zoomScale="73" zoomScaleNormal="73" zoomScalePageLayoutView="0" workbookViewId="0" topLeftCell="C17">
      <selection activeCell="AB25" sqref="AB25"/>
    </sheetView>
  </sheetViews>
  <sheetFormatPr defaultColWidth="11.421875" defaultRowHeight="12.75"/>
  <cols>
    <col min="1" max="1" width="16.57421875" style="6" customWidth="1"/>
    <col min="2" max="2" width="37.8515625" style="6" customWidth="1"/>
    <col min="3" max="3" width="6.8515625" style="6" customWidth="1"/>
    <col min="4" max="4" width="22.28125" style="13" customWidth="1"/>
    <col min="5" max="5" width="17.7109375" style="6" customWidth="1"/>
    <col min="6" max="6" width="51.00390625" style="6" customWidth="1"/>
    <col min="7" max="7" width="18.28125" style="27" customWidth="1"/>
    <col min="8" max="8" width="10.57421875" style="6" customWidth="1"/>
    <col min="9" max="9" width="13.421875" style="6" customWidth="1"/>
    <col min="10" max="12" width="10.140625" style="6" customWidth="1"/>
    <col min="13" max="24" width="6.28125" style="6" customWidth="1"/>
    <col min="25" max="25" width="15.57421875" style="6" customWidth="1"/>
    <col min="26" max="28" width="9.00390625" style="6" customWidth="1"/>
    <col min="29" max="29" width="11.00390625" style="6" customWidth="1"/>
    <col min="30" max="30" width="10.140625" style="6" customWidth="1"/>
    <col min="31" max="31" width="8.421875" style="27" customWidth="1"/>
    <col min="32" max="16384" width="11.421875" style="6" customWidth="1"/>
  </cols>
  <sheetData>
    <row r="1" spans="1:31" ht="21" customHeight="1">
      <c r="A1" s="211"/>
      <c r="B1" s="233" t="s">
        <v>146</v>
      </c>
      <c r="C1" s="234"/>
      <c r="D1" s="234"/>
      <c r="E1" s="234"/>
      <c r="F1" s="234"/>
      <c r="G1" s="234"/>
      <c r="H1" s="234" t="s">
        <v>146</v>
      </c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9"/>
      <c r="AB1" s="198" t="s">
        <v>54</v>
      </c>
      <c r="AC1" s="198"/>
      <c r="AD1" s="198"/>
      <c r="AE1" s="199"/>
    </row>
    <row r="2" spans="1:31" ht="21" customHeight="1">
      <c r="A2" s="212"/>
      <c r="B2" s="235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40"/>
      <c r="AB2" s="200" t="s">
        <v>145</v>
      </c>
      <c r="AC2" s="200"/>
      <c r="AD2" s="200"/>
      <c r="AE2" s="201"/>
    </row>
    <row r="3" spans="1:31" ht="21" customHeight="1">
      <c r="A3" s="212"/>
      <c r="B3" s="237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41"/>
      <c r="AB3" s="200" t="s">
        <v>48</v>
      </c>
      <c r="AC3" s="200"/>
      <c r="AD3" s="200"/>
      <c r="AE3" s="201"/>
    </row>
    <row r="4" spans="1:31" ht="15" thickBot="1">
      <c r="A4" s="59"/>
      <c r="B4" s="18"/>
      <c r="C4" s="18"/>
      <c r="D4" s="19"/>
      <c r="E4" s="18"/>
      <c r="F4" s="18"/>
      <c r="G4" s="124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60"/>
    </row>
    <row r="5" spans="1:31" ht="30" customHeight="1">
      <c r="A5" s="215" t="s">
        <v>7</v>
      </c>
      <c r="B5" s="215" t="s">
        <v>37</v>
      </c>
      <c r="C5" s="223" t="s">
        <v>83</v>
      </c>
      <c r="D5" s="215" t="s">
        <v>45</v>
      </c>
      <c r="E5" s="215" t="s">
        <v>0</v>
      </c>
      <c r="F5" s="215" t="s">
        <v>1</v>
      </c>
      <c r="G5" s="209" t="s">
        <v>3</v>
      </c>
      <c r="H5" s="215" t="s">
        <v>2</v>
      </c>
      <c r="I5" s="196" t="s">
        <v>155</v>
      </c>
      <c r="J5" s="242" t="s">
        <v>60</v>
      </c>
      <c r="K5" s="243"/>
      <c r="L5" s="244"/>
      <c r="M5" s="178" t="s">
        <v>154</v>
      </c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226" t="s">
        <v>46</v>
      </c>
      <c r="Z5" s="181" t="s">
        <v>38</v>
      </c>
      <c r="AA5" s="182"/>
      <c r="AB5" s="182"/>
      <c r="AC5" s="183"/>
      <c r="AD5" s="178" t="s">
        <v>42</v>
      </c>
      <c r="AE5" s="179"/>
    </row>
    <row r="6" spans="1:31" ht="60.75" thickBot="1">
      <c r="A6" s="216"/>
      <c r="B6" s="216"/>
      <c r="C6" s="224"/>
      <c r="D6" s="216"/>
      <c r="E6" s="216"/>
      <c r="F6" s="216"/>
      <c r="G6" s="210"/>
      <c r="H6" s="216"/>
      <c r="I6" s="197"/>
      <c r="J6" s="37" t="s">
        <v>39</v>
      </c>
      <c r="K6" s="36" t="s">
        <v>40</v>
      </c>
      <c r="L6" s="38" t="s">
        <v>41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11</v>
      </c>
      <c r="X6" s="2">
        <v>12</v>
      </c>
      <c r="Y6" s="227"/>
      <c r="Z6" s="4" t="s">
        <v>39</v>
      </c>
      <c r="AA6" s="1" t="s">
        <v>40</v>
      </c>
      <c r="AB6" s="5" t="s">
        <v>41</v>
      </c>
      <c r="AC6" s="58" t="s">
        <v>130</v>
      </c>
      <c r="AD6" s="3" t="s">
        <v>49</v>
      </c>
      <c r="AE6" s="33" t="s">
        <v>50</v>
      </c>
    </row>
    <row r="7" spans="1:31" ht="64.5" customHeight="1">
      <c r="A7" s="213" t="s">
        <v>20</v>
      </c>
      <c r="B7" s="53" t="s">
        <v>98</v>
      </c>
      <c r="C7" s="53">
        <v>1</v>
      </c>
      <c r="D7" s="30" t="s">
        <v>56</v>
      </c>
      <c r="E7" s="30" t="s">
        <v>15</v>
      </c>
      <c r="F7" s="30" t="s">
        <v>57</v>
      </c>
      <c r="G7" s="31" t="s">
        <v>4</v>
      </c>
      <c r="H7" s="32">
        <v>1</v>
      </c>
      <c r="I7" s="40">
        <v>0.91</v>
      </c>
      <c r="J7" s="126" t="s">
        <v>61</v>
      </c>
      <c r="K7" s="126" t="s">
        <v>62</v>
      </c>
      <c r="L7" s="126" t="s">
        <v>63</v>
      </c>
      <c r="M7" s="225">
        <v>0.875</v>
      </c>
      <c r="N7" s="225"/>
      <c r="O7" s="225"/>
      <c r="P7" s="225"/>
      <c r="Q7" s="225"/>
      <c r="R7" s="225"/>
      <c r="S7" s="225">
        <v>0.83</v>
      </c>
      <c r="T7" s="225"/>
      <c r="U7" s="225"/>
      <c r="V7" s="225"/>
      <c r="W7" s="225"/>
      <c r="X7" s="225"/>
      <c r="Y7" s="40">
        <f>+AVERAGE(M7:X7)</f>
        <v>0.8525</v>
      </c>
      <c r="Z7" s="39" t="s">
        <v>59</v>
      </c>
      <c r="AA7" s="126"/>
      <c r="AB7" s="126"/>
      <c r="AC7" s="126"/>
      <c r="AD7" s="140" t="s">
        <v>59</v>
      </c>
      <c r="AE7" s="61"/>
    </row>
    <row r="8" spans="1:31" ht="88.5" customHeight="1">
      <c r="A8" s="175"/>
      <c r="B8" s="122" t="s">
        <v>35</v>
      </c>
      <c r="C8" s="122">
        <v>2</v>
      </c>
      <c r="D8" s="7" t="s">
        <v>21</v>
      </c>
      <c r="E8" s="7" t="s">
        <v>5</v>
      </c>
      <c r="F8" s="7" t="s">
        <v>64</v>
      </c>
      <c r="G8" s="9" t="s">
        <v>4</v>
      </c>
      <c r="H8" s="123">
        <v>1</v>
      </c>
      <c r="I8" s="119">
        <v>1</v>
      </c>
      <c r="J8" s="126" t="s">
        <v>61</v>
      </c>
      <c r="K8" s="126" t="s">
        <v>62</v>
      </c>
      <c r="L8" s="126" t="s">
        <v>63</v>
      </c>
      <c r="M8" s="165">
        <v>1</v>
      </c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41">
        <v>1</v>
      </c>
      <c r="Z8" s="39" t="s">
        <v>59</v>
      </c>
      <c r="AA8" s="106"/>
      <c r="AB8" s="123"/>
      <c r="AC8" s="106"/>
      <c r="AD8" s="142" t="s">
        <v>59</v>
      </c>
      <c r="AE8" s="62"/>
    </row>
    <row r="9" spans="1:31" ht="63.75" customHeight="1">
      <c r="A9" s="175"/>
      <c r="B9" s="174" t="s">
        <v>36</v>
      </c>
      <c r="C9" s="122">
        <v>3</v>
      </c>
      <c r="D9" s="7" t="s">
        <v>11</v>
      </c>
      <c r="E9" s="7" t="s">
        <v>5</v>
      </c>
      <c r="F9" s="7" t="s">
        <v>64</v>
      </c>
      <c r="G9" s="9" t="s">
        <v>4</v>
      </c>
      <c r="H9" s="123">
        <v>0.9</v>
      </c>
      <c r="I9" s="119">
        <v>0.8</v>
      </c>
      <c r="J9" s="123" t="s">
        <v>61</v>
      </c>
      <c r="K9" s="123" t="s">
        <v>62</v>
      </c>
      <c r="L9" s="123" t="s">
        <v>63</v>
      </c>
      <c r="M9" s="165">
        <v>0.8</v>
      </c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41">
        <v>0.8</v>
      </c>
      <c r="Z9" s="39" t="s">
        <v>59</v>
      </c>
      <c r="AA9" s="106"/>
      <c r="AB9" s="123"/>
      <c r="AC9" s="106"/>
      <c r="AD9" s="142" t="s">
        <v>59</v>
      </c>
      <c r="AE9" s="62"/>
    </row>
    <row r="10" spans="1:31" ht="55.5" customHeight="1">
      <c r="A10" s="175"/>
      <c r="B10" s="174"/>
      <c r="C10" s="122">
        <v>4</v>
      </c>
      <c r="D10" s="7" t="s">
        <v>137</v>
      </c>
      <c r="E10" s="7" t="s">
        <v>5</v>
      </c>
      <c r="F10" s="7" t="s">
        <v>64</v>
      </c>
      <c r="G10" s="9" t="s">
        <v>4</v>
      </c>
      <c r="H10" s="123">
        <v>0.9</v>
      </c>
      <c r="I10" s="127">
        <v>0.92</v>
      </c>
      <c r="J10" s="123" t="s">
        <v>61</v>
      </c>
      <c r="K10" s="123" t="s">
        <v>62</v>
      </c>
      <c r="L10" s="123" t="s">
        <v>63</v>
      </c>
      <c r="M10" s="165">
        <v>1</v>
      </c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41">
        <v>1</v>
      </c>
      <c r="Z10" s="39" t="s">
        <v>59</v>
      </c>
      <c r="AA10" s="123"/>
      <c r="AB10" s="123"/>
      <c r="AC10" s="106"/>
      <c r="AD10" s="142" t="s">
        <v>59</v>
      </c>
      <c r="AE10" s="62"/>
    </row>
    <row r="11" spans="1:33" ht="57.75" customHeight="1">
      <c r="A11" s="175"/>
      <c r="B11" s="174"/>
      <c r="C11" s="122">
        <v>5</v>
      </c>
      <c r="D11" s="7" t="s">
        <v>26</v>
      </c>
      <c r="E11" s="7" t="s">
        <v>5</v>
      </c>
      <c r="F11" s="7" t="s">
        <v>144</v>
      </c>
      <c r="G11" s="9" t="s">
        <v>4</v>
      </c>
      <c r="H11" s="123">
        <v>0.9</v>
      </c>
      <c r="I11" s="127">
        <v>0.8</v>
      </c>
      <c r="J11" s="123" t="s">
        <v>61</v>
      </c>
      <c r="K11" s="123" t="s">
        <v>62</v>
      </c>
      <c r="L11" s="123" t="s">
        <v>63</v>
      </c>
      <c r="M11" s="180">
        <v>0.8</v>
      </c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41">
        <v>0.8</v>
      </c>
      <c r="Z11" s="85" t="s">
        <v>59</v>
      </c>
      <c r="AA11" s="106"/>
      <c r="AB11" s="123"/>
      <c r="AC11" s="106"/>
      <c r="AD11" s="142" t="s">
        <v>59</v>
      </c>
      <c r="AE11" s="62"/>
      <c r="AG11" s="46"/>
    </row>
    <row r="12" spans="1:31" ht="28.5" customHeight="1">
      <c r="A12" s="176"/>
      <c r="B12" s="184" t="s">
        <v>51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6"/>
      <c r="Z12" s="28">
        <v>5</v>
      </c>
      <c r="AA12" s="28">
        <f>+COUNTIF(AA7:AA11,"x")</f>
        <v>0</v>
      </c>
      <c r="AB12" s="28">
        <f>+COUNTIF(AB7:AB11,"x")</f>
        <v>0</v>
      </c>
      <c r="AC12" s="28">
        <f>+COUNTIF(AC7:AC11,"x")</f>
        <v>0</v>
      </c>
      <c r="AD12" s="28">
        <f>+COUNTIF(AD7:AD11,"x")</f>
        <v>5</v>
      </c>
      <c r="AE12" s="63">
        <f>+COUNTIF(AE7:AE11,"x")</f>
        <v>0</v>
      </c>
    </row>
    <row r="13" spans="1:31" ht="28.5" customHeight="1">
      <c r="A13" s="177"/>
      <c r="B13" s="187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9"/>
      <c r="Z13" s="43">
        <f aca="true" t="shared" si="0" ref="Z13:AE13">+Z12/$C$11</f>
        <v>1</v>
      </c>
      <c r="AA13" s="43">
        <f t="shared" si="0"/>
        <v>0</v>
      </c>
      <c r="AB13" s="43">
        <f t="shared" si="0"/>
        <v>0</v>
      </c>
      <c r="AC13" s="43">
        <f t="shared" si="0"/>
        <v>0</v>
      </c>
      <c r="AD13" s="43">
        <f t="shared" si="0"/>
        <v>1</v>
      </c>
      <c r="AE13" s="64">
        <f t="shared" si="0"/>
        <v>0</v>
      </c>
    </row>
    <row r="14" spans="1:31" ht="60.75" customHeight="1">
      <c r="A14" s="228" t="s">
        <v>43</v>
      </c>
      <c r="B14" s="230" t="s">
        <v>33</v>
      </c>
      <c r="C14" s="122">
        <v>1</v>
      </c>
      <c r="D14" s="7" t="s">
        <v>69</v>
      </c>
      <c r="E14" s="7" t="s">
        <v>16</v>
      </c>
      <c r="F14" s="7" t="s">
        <v>70</v>
      </c>
      <c r="G14" s="7" t="s">
        <v>22</v>
      </c>
      <c r="H14" s="121">
        <v>1</v>
      </c>
      <c r="I14" s="120">
        <v>0.8865</v>
      </c>
      <c r="J14" s="126" t="s">
        <v>152</v>
      </c>
      <c r="K14" s="126" t="s">
        <v>62</v>
      </c>
      <c r="L14" s="126" t="s">
        <v>63</v>
      </c>
      <c r="M14" s="167">
        <v>0.927</v>
      </c>
      <c r="N14" s="167"/>
      <c r="O14" s="167"/>
      <c r="P14" s="166">
        <v>0.922</v>
      </c>
      <c r="Q14" s="166"/>
      <c r="R14" s="166"/>
      <c r="S14" s="166">
        <v>0.947</v>
      </c>
      <c r="T14" s="166"/>
      <c r="U14" s="166"/>
      <c r="V14" s="166">
        <v>0.922</v>
      </c>
      <c r="W14" s="166"/>
      <c r="X14" s="166"/>
      <c r="Y14" s="41">
        <f>+AVERAGE(M14:X14)</f>
        <v>0.9295000000000001</v>
      </c>
      <c r="Z14" s="39" t="s">
        <v>59</v>
      </c>
      <c r="AA14" s="91"/>
      <c r="AB14" s="121"/>
      <c r="AC14" s="121"/>
      <c r="AD14" s="121" t="s">
        <v>59</v>
      </c>
      <c r="AE14" s="62"/>
    </row>
    <row r="15" spans="1:31" ht="60.75" customHeight="1">
      <c r="A15" s="229"/>
      <c r="B15" s="231"/>
      <c r="C15" s="122">
        <v>2</v>
      </c>
      <c r="D15" s="7" t="s">
        <v>71</v>
      </c>
      <c r="E15" s="7" t="s">
        <v>6</v>
      </c>
      <c r="F15" s="7" t="s">
        <v>72</v>
      </c>
      <c r="G15" s="7" t="s">
        <v>22</v>
      </c>
      <c r="H15" s="121">
        <v>0.9</v>
      </c>
      <c r="I15" s="120">
        <v>1</v>
      </c>
      <c r="J15" s="126" t="s">
        <v>61</v>
      </c>
      <c r="K15" s="126" t="s">
        <v>62</v>
      </c>
      <c r="L15" s="126" t="s">
        <v>63</v>
      </c>
      <c r="M15" s="180">
        <v>0.873</v>
      </c>
      <c r="N15" s="180"/>
      <c r="O15" s="180"/>
      <c r="P15" s="180"/>
      <c r="Q15" s="180"/>
      <c r="R15" s="180"/>
      <c r="S15" s="232">
        <v>0.72</v>
      </c>
      <c r="T15" s="232"/>
      <c r="U15" s="232"/>
      <c r="V15" s="232"/>
      <c r="W15" s="232"/>
      <c r="X15" s="232"/>
      <c r="Y15" s="119">
        <f>+AVERAGE(M15:X15)</f>
        <v>0.7965</v>
      </c>
      <c r="Z15" s="100"/>
      <c r="AA15" s="48" t="s">
        <v>59</v>
      </c>
      <c r="AB15" s="121"/>
      <c r="AC15" s="121"/>
      <c r="AD15" s="123"/>
      <c r="AE15" s="62" t="s">
        <v>59</v>
      </c>
    </row>
    <row r="16" spans="1:31" ht="75" customHeight="1">
      <c r="A16" s="229"/>
      <c r="B16" s="231"/>
      <c r="C16" s="122">
        <v>3</v>
      </c>
      <c r="D16" s="7" t="s">
        <v>73</v>
      </c>
      <c r="E16" s="7" t="s">
        <v>17</v>
      </c>
      <c r="F16" s="7" t="s">
        <v>97</v>
      </c>
      <c r="G16" s="7" t="s">
        <v>22</v>
      </c>
      <c r="H16" s="121">
        <v>0.5</v>
      </c>
      <c r="I16" s="120">
        <v>0.4082</v>
      </c>
      <c r="J16" s="126" t="s">
        <v>140</v>
      </c>
      <c r="K16" s="126" t="s">
        <v>141</v>
      </c>
      <c r="L16" s="126" t="s">
        <v>142</v>
      </c>
      <c r="M16" s="167">
        <v>0.403</v>
      </c>
      <c r="N16" s="167"/>
      <c r="O16" s="167"/>
      <c r="P16" s="167">
        <v>0.435</v>
      </c>
      <c r="Q16" s="167"/>
      <c r="R16" s="167"/>
      <c r="S16" s="167">
        <v>0.436</v>
      </c>
      <c r="T16" s="167"/>
      <c r="U16" s="167"/>
      <c r="V16" s="167">
        <v>0.458</v>
      </c>
      <c r="W16" s="167"/>
      <c r="X16" s="167"/>
      <c r="Y16" s="41">
        <f>+AVERAGE(M16:X16)</f>
        <v>0.433</v>
      </c>
      <c r="Z16" s="39" t="s">
        <v>59</v>
      </c>
      <c r="AA16" s="121"/>
      <c r="AB16" s="121"/>
      <c r="AC16" s="121"/>
      <c r="AD16" s="123" t="s">
        <v>59</v>
      </c>
      <c r="AE16" s="62"/>
    </row>
    <row r="17" spans="1:31" ht="94.5" customHeight="1">
      <c r="A17" s="229"/>
      <c r="B17" s="231"/>
      <c r="C17" s="122">
        <v>4</v>
      </c>
      <c r="D17" s="7" t="s">
        <v>74</v>
      </c>
      <c r="E17" s="7" t="s">
        <v>5</v>
      </c>
      <c r="F17" s="44" t="s">
        <v>75</v>
      </c>
      <c r="G17" s="7" t="s">
        <v>22</v>
      </c>
      <c r="H17" s="7" t="s">
        <v>31</v>
      </c>
      <c r="I17" s="7" t="s">
        <v>31</v>
      </c>
      <c r="J17" s="7" t="s">
        <v>76</v>
      </c>
      <c r="K17" s="7" t="s">
        <v>77</v>
      </c>
      <c r="L17" s="7" t="s">
        <v>78</v>
      </c>
      <c r="M17" s="171" t="s">
        <v>32</v>
      </c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3"/>
      <c r="Y17" s="119" t="str">
        <f>+M17</f>
        <v>A+</v>
      </c>
      <c r="Z17" s="39" t="s">
        <v>59</v>
      </c>
      <c r="AA17" s="121"/>
      <c r="AB17" s="121"/>
      <c r="AC17" s="121"/>
      <c r="AD17" s="123" t="s">
        <v>59</v>
      </c>
      <c r="AE17" s="62"/>
    </row>
    <row r="18" spans="1:31" ht="67.5" customHeight="1">
      <c r="A18" s="229"/>
      <c r="B18" s="231"/>
      <c r="C18" s="122">
        <v>5</v>
      </c>
      <c r="D18" s="7" t="s">
        <v>28</v>
      </c>
      <c r="E18" s="7" t="s">
        <v>5</v>
      </c>
      <c r="F18" s="7" t="s">
        <v>79</v>
      </c>
      <c r="G18" s="7" t="s">
        <v>24</v>
      </c>
      <c r="H18" s="12">
        <v>0.95</v>
      </c>
      <c r="I18" s="45">
        <v>0.939</v>
      </c>
      <c r="J18" s="12" t="s">
        <v>150</v>
      </c>
      <c r="K18" s="126" t="s">
        <v>151</v>
      </c>
      <c r="L18" s="126" t="s">
        <v>63</v>
      </c>
      <c r="M18" s="232">
        <v>0.991</v>
      </c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136">
        <f>+M18</f>
        <v>0.991</v>
      </c>
      <c r="Z18" s="39" t="s">
        <v>59</v>
      </c>
      <c r="AA18" s="91"/>
      <c r="AB18" s="121"/>
      <c r="AC18" s="121"/>
      <c r="AD18" s="123" t="s">
        <v>59</v>
      </c>
      <c r="AE18" s="62"/>
    </row>
    <row r="19" spans="1:31" ht="58.5" customHeight="1">
      <c r="A19" s="229"/>
      <c r="B19" s="231"/>
      <c r="C19" s="122">
        <v>6</v>
      </c>
      <c r="D19" s="7" t="s">
        <v>27</v>
      </c>
      <c r="E19" s="7" t="s">
        <v>5</v>
      </c>
      <c r="F19" s="7" t="s">
        <v>82</v>
      </c>
      <c r="G19" s="7" t="s">
        <v>24</v>
      </c>
      <c r="H19" s="12">
        <v>0.9</v>
      </c>
      <c r="I19" s="45">
        <v>0.878</v>
      </c>
      <c r="J19" s="126" t="s">
        <v>80</v>
      </c>
      <c r="K19" s="126" t="s">
        <v>81</v>
      </c>
      <c r="L19" s="126" t="s">
        <v>63</v>
      </c>
      <c r="M19" s="232">
        <v>0.977</v>
      </c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136">
        <f>+M19</f>
        <v>0.977</v>
      </c>
      <c r="Z19" s="39" t="s">
        <v>59</v>
      </c>
      <c r="AA19" s="91"/>
      <c r="AB19" s="121"/>
      <c r="AC19" s="121"/>
      <c r="AD19" s="123" t="s">
        <v>59</v>
      </c>
      <c r="AE19" s="62"/>
    </row>
    <row r="20" spans="1:31" ht="28.5" customHeight="1">
      <c r="A20" s="176"/>
      <c r="B20" s="190" t="s">
        <v>51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2"/>
      <c r="Z20" s="28">
        <f aca="true" t="shared" si="1" ref="Z20:AE20">+COUNTIF(Z14:Z19,"x")</f>
        <v>5</v>
      </c>
      <c r="AA20" s="28">
        <f t="shared" si="1"/>
        <v>1</v>
      </c>
      <c r="AB20" s="28">
        <f t="shared" si="1"/>
        <v>0</v>
      </c>
      <c r="AC20" s="28">
        <f t="shared" si="1"/>
        <v>0</v>
      </c>
      <c r="AD20" s="28">
        <f t="shared" si="1"/>
        <v>5</v>
      </c>
      <c r="AE20" s="63">
        <f t="shared" si="1"/>
        <v>1</v>
      </c>
    </row>
    <row r="21" spans="1:31" ht="28.5" customHeight="1">
      <c r="A21" s="177"/>
      <c r="B21" s="193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5"/>
      <c r="Z21" s="43">
        <f aca="true" t="shared" si="2" ref="Z21:AE21">+Z20/$C$19</f>
        <v>0.8333333333333334</v>
      </c>
      <c r="AA21" s="43">
        <f t="shared" si="2"/>
        <v>0.16666666666666666</v>
      </c>
      <c r="AB21" s="43">
        <f t="shared" si="2"/>
        <v>0</v>
      </c>
      <c r="AC21" s="43">
        <f t="shared" si="2"/>
        <v>0</v>
      </c>
      <c r="AD21" s="43">
        <f t="shared" si="2"/>
        <v>0.8333333333333334</v>
      </c>
      <c r="AE21" s="64">
        <f t="shared" si="2"/>
        <v>0.16666666666666666</v>
      </c>
    </row>
    <row r="22" spans="1:31" ht="74.25" customHeight="1">
      <c r="A22" s="175" t="s">
        <v>44</v>
      </c>
      <c r="B22" s="174" t="s">
        <v>34</v>
      </c>
      <c r="C22" s="122">
        <v>1</v>
      </c>
      <c r="D22" s="7" t="s">
        <v>84</v>
      </c>
      <c r="E22" s="7" t="s">
        <v>17</v>
      </c>
      <c r="F22" s="7" t="s">
        <v>85</v>
      </c>
      <c r="G22" s="7" t="s">
        <v>23</v>
      </c>
      <c r="H22" s="12">
        <v>0.95</v>
      </c>
      <c r="I22" s="45">
        <v>0.972</v>
      </c>
      <c r="J22" s="12" t="s">
        <v>80</v>
      </c>
      <c r="K22" s="126" t="s">
        <v>81</v>
      </c>
      <c r="L22" s="126" t="s">
        <v>63</v>
      </c>
      <c r="M22" s="166">
        <v>0.984</v>
      </c>
      <c r="N22" s="166"/>
      <c r="O22" s="166"/>
      <c r="P22" s="166">
        <v>0.994</v>
      </c>
      <c r="Q22" s="166"/>
      <c r="R22" s="166"/>
      <c r="S22" s="166">
        <v>0.989</v>
      </c>
      <c r="T22" s="166"/>
      <c r="U22" s="166"/>
      <c r="V22" s="166">
        <v>0.986</v>
      </c>
      <c r="W22" s="166"/>
      <c r="X22" s="166"/>
      <c r="Y22" s="120">
        <f>+AVERAGE(M22:X22)</f>
        <v>0.9882500000000001</v>
      </c>
      <c r="Z22" s="39" t="s">
        <v>59</v>
      </c>
      <c r="AA22" s="121"/>
      <c r="AB22" s="121"/>
      <c r="AC22" s="121"/>
      <c r="AD22" s="123" t="s">
        <v>59</v>
      </c>
      <c r="AE22" s="62"/>
    </row>
    <row r="23" spans="1:31" ht="74.25" customHeight="1">
      <c r="A23" s="175"/>
      <c r="B23" s="174"/>
      <c r="C23" s="122">
        <v>2</v>
      </c>
      <c r="D23" s="7" t="s">
        <v>86</v>
      </c>
      <c r="E23" s="7" t="s">
        <v>17</v>
      </c>
      <c r="F23" s="7" t="s">
        <v>87</v>
      </c>
      <c r="G23" s="7" t="s">
        <v>23</v>
      </c>
      <c r="H23" s="107">
        <v>0.05</v>
      </c>
      <c r="I23" s="107">
        <v>0.071</v>
      </c>
      <c r="J23" s="121" t="s">
        <v>127</v>
      </c>
      <c r="K23" s="121" t="s">
        <v>128</v>
      </c>
      <c r="L23" s="121" t="s">
        <v>129</v>
      </c>
      <c r="M23" s="166">
        <v>0.053</v>
      </c>
      <c r="N23" s="166"/>
      <c r="O23" s="166"/>
      <c r="P23" s="166">
        <v>0.012</v>
      </c>
      <c r="Q23" s="166"/>
      <c r="R23" s="166"/>
      <c r="S23" s="166">
        <v>0.0105</v>
      </c>
      <c r="T23" s="166"/>
      <c r="U23" s="166"/>
      <c r="V23" s="166">
        <v>0.0105</v>
      </c>
      <c r="W23" s="166"/>
      <c r="X23" s="166"/>
      <c r="Y23" s="120">
        <f>+AVERAGE(M23:X23)</f>
        <v>0.0215</v>
      </c>
      <c r="Z23" s="39" t="s">
        <v>125</v>
      </c>
      <c r="AA23" s="121"/>
      <c r="AB23" s="121"/>
      <c r="AC23" s="121"/>
      <c r="AD23" s="123" t="s">
        <v>59</v>
      </c>
      <c r="AE23" s="62"/>
    </row>
    <row r="24" spans="1:31" ht="77.25" customHeight="1">
      <c r="A24" s="175"/>
      <c r="B24" s="174"/>
      <c r="C24" s="122">
        <v>3</v>
      </c>
      <c r="D24" s="7" t="s">
        <v>92</v>
      </c>
      <c r="E24" s="7" t="s">
        <v>5</v>
      </c>
      <c r="F24" s="7" t="s">
        <v>143</v>
      </c>
      <c r="G24" s="7" t="s">
        <v>23</v>
      </c>
      <c r="H24" s="107">
        <v>0.95</v>
      </c>
      <c r="I24" s="128">
        <v>0.92</v>
      </c>
      <c r="J24" s="12" t="s">
        <v>61</v>
      </c>
      <c r="K24" s="126" t="s">
        <v>62</v>
      </c>
      <c r="L24" s="126" t="s">
        <v>63</v>
      </c>
      <c r="M24" s="180">
        <v>1</v>
      </c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20">
        <f>M24</f>
        <v>1</v>
      </c>
      <c r="Z24" s="86" t="s">
        <v>125</v>
      </c>
      <c r="AA24" s="8"/>
      <c r="AB24" s="8"/>
      <c r="AC24" s="8"/>
      <c r="AD24" s="12" t="s">
        <v>59</v>
      </c>
      <c r="AE24" s="62"/>
    </row>
    <row r="25" spans="1:31" ht="77.25" customHeight="1">
      <c r="A25" s="175"/>
      <c r="B25" s="174"/>
      <c r="C25" s="122">
        <v>4</v>
      </c>
      <c r="D25" s="7" t="s">
        <v>94</v>
      </c>
      <c r="E25" s="7" t="s">
        <v>15</v>
      </c>
      <c r="F25" s="7" t="s">
        <v>95</v>
      </c>
      <c r="G25" s="7" t="s">
        <v>23</v>
      </c>
      <c r="H25" s="12">
        <v>0.9</v>
      </c>
      <c r="I25" s="45">
        <v>0.955</v>
      </c>
      <c r="J25" s="126" t="s">
        <v>61</v>
      </c>
      <c r="K25" s="126" t="s">
        <v>62</v>
      </c>
      <c r="L25" s="126" t="s">
        <v>63</v>
      </c>
      <c r="M25" s="180">
        <v>0</v>
      </c>
      <c r="N25" s="180"/>
      <c r="O25" s="180"/>
      <c r="P25" s="180"/>
      <c r="Q25" s="180"/>
      <c r="R25" s="180"/>
      <c r="S25" s="180">
        <v>0.79</v>
      </c>
      <c r="T25" s="180"/>
      <c r="U25" s="180"/>
      <c r="V25" s="180"/>
      <c r="W25" s="180"/>
      <c r="X25" s="180"/>
      <c r="Y25" s="120">
        <f>(M25+S25)/2</f>
        <v>0.395</v>
      </c>
      <c r="Z25" s="132"/>
      <c r="AA25" s="131" t="s">
        <v>59</v>
      </c>
      <c r="AB25" s="8"/>
      <c r="AC25" s="8"/>
      <c r="AD25" s="12"/>
      <c r="AE25" s="62" t="s">
        <v>59</v>
      </c>
    </row>
    <row r="26" spans="1:31" ht="78.75" customHeight="1">
      <c r="A26" s="175"/>
      <c r="B26" s="174"/>
      <c r="C26" s="122">
        <v>5</v>
      </c>
      <c r="D26" s="7" t="s">
        <v>138</v>
      </c>
      <c r="E26" s="7" t="s">
        <v>15</v>
      </c>
      <c r="F26" s="7" t="s">
        <v>139</v>
      </c>
      <c r="G26" s="7" t="s">
        <v>23</v>
      </c>
      <c r="H26" s="12">
        <v>0.9</v>
      </c>
      <c r="I26" s="45">
        <v>0.91</v>
      </c>
      <c r="J26" s="126" t="s">
        <v>61</v>
      </c>
      <c r="K26" s="126" t="s">
        <v>62</v>
      </c>
      <c r="L26" s="126" t="s">
        <v>63</v>
      </c>
      <c r="M26" s="180">
        <v>0</v>
      </c>
      <c r="N26" s="180"/>
      <c r="O26" s="180"/>
      <c r="P26" s="180"/>
      <c r="Q26" s="180"/>
      <c r="R26" s="180"/>
      <c r="S26" s="180">
        <v>0</v>
      </c>
      <c r="T26" s="180"/>
      <c r="U26" s="180"/>
      <c r="V26" s="180"/>
      <c r="W26" s="180"/>
      <c r="X26" s="180"/>
      <c r="Y26" s="120">
        <f>(M26+S26)/2</f>
        <v>0</v>
      </c>
      <c r="Z26" s="132"/>
      <c r="AA26" s="132"/>
      <c r="AB26" s="8"/>
      <c r="AC26" s="133"/>
      <c r="AD26" s="12"/>
      <c r="AE26" s="62"/>
    </row>
    <row r="27" spans="1:31" ht="28.5" customHeight="1">
      <c r="A27" s="176"/>
      <c r="B27" s="190" t="s">
        <v>51</v>
      </c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2"/>
      <c r="Z27" s="28">
        <f aca="true" t="shared" si="3" ref="Z27:AE27">+COUNTIF(Z22:Z26,"x")</f>
        <v>3</v>
      </c>
      <c r="AA27" s="28">
        <f t="shared" si="3"/>
        <v>1</v>
      </c>
      <c r="AB27" s="28">
        <f t="shared" si="3"/>
        <v>0</v>
      </c>
      <c r="AC27" s="28">
        <f t="shared" si="3"/>
        <v>0</v>
      </c>
      <c r="AD27" s="28">
        <f t="shared" si="3"/>
        <v>3</v>
      </c>
      <c r="AE27" s="63">
        <f t="shared" si="3"/>
        <v>1</v>
      </c>
    </row>
    <row r="28" spans="1:31" ht="28.5" customHeight="1">
      <c r="A28" s="177"/>
      <c r="B28" s="193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5"/>
      <c r="Z28" s="43">
        <f aca="true" t="shared" si="4" ref="Z28:AE28">+Z27/$C$26</f>
        <v>0.6</v>
      </c>
      <c r="AA28" s="43">
        <f t="shared" si="4"/>
        <v>0.2</v>
      </c>
      <c r="AB28" s="43">
        <f t="shared" si="4"/>
        <v>0</v>
      </c>
      <c r="AC28" s="43">
        <f t="shared" si="4"/>
        <v>0</v>
      </c>
      <c r="AD28" s="43">
        <f t="shared" si="4"/>
        <v>0.6</v>
      </c>
      <c r="AE28" s="64">
        <f t="shared" si="4"/>
        <v>0.2</v>
      </c>
    </row>
    <row r="29" spans="1:31" ht="54.75" customHeight="1">
      <c r="A29" s="175" t="s">
        <v>10</v>
      </c>
      <c r="B29" s="174" t="s">
        <v>35</v>
      </c>
      <c r="C29" s="122">
        <v>1</v>
      </c>
      <c r="D29" s="7" t="s">
        <v>13</v>
      </c>
      <c r="E29" s="9" t="s">
        <v>5</v>
      </c>
      <c r="F29" s="7" t="s">
        <v>101</v>
      </c>
      <c r="G29" s="9" t="s">
        <v>4</v>
      </c>
      <c r="H29" s="121">
        <v>0.95</v>
      </c>
      <c r="I29" s="120">
        <v>1</v>
      </c>
      <c r="J29" s="12" t="s">
        <v>80</v>
      </c>
      <c r="K29" s="126" t="s">
        <v>81</v>
      </c>
      <c r="L29" s="126" t="s">
        <v>63</v>
      </c>
      <c r="M29" s="180">
        <v>1</v>
      </c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39">
        <f>+M29</f>
        <v>1</v>
      </c>
      <c r="Z29" s="39" t="s">
        <v>59</v>
      </c>
      <c r="AA29" s="121"/>
      <c r="AB29" s="121"/>
      <c r="AC29" s="121"/>
      <c r="AD29" s="138" t="s">
        <v>59</v>
      </c>
      <c r="AE29" s="62"/>
    </row>
    <row r="30" spans="1:31" ht="60.75" customHeight="1">
      <c r="A30" s="175"/>
      <c r="B30" s="174"/>
      <c r="C30" s="122">
        <v>2</v>
      </c>
      <c r="D30" s="7" t="s">
        <v>9</v>
      </c>
      <c r="E30" s="7" t="s">
        <v>15</v>
      </c>
      <c r="F30" s="7" t="s">
        <v>100</v>
      </c>
      <c r="G30" s="7" t="s">
        <v>4</v>
      </c>
      <c r="H30" s="121">
        <v>1</v>
      </c>
      <c r="I30" s="120">
        <v>0.915</v>
      </c>
      <c r="J30" s="126" t="s">
        <v>80</v>
      </c>
      <c r="K30" s="126" t="s">
        <v>81</v>
      </c>
      <c r="L30" s="126" t="s">
        <v>63</v>
      </c>
      <c r="M30" s="180">
        <v>0.8</v>
      </c>
      <c r="N30" s="180"/>
      <c r="O30" s="180"/>
      <c r="P30" s="180"/>
      <c r="Q30" s="180"/>
      <c r="R30" s="180"/>
      <c r="S30" s="180">
        <v>0.89</v>
      </c>
      <c r="T30" s="180"/>
      <c r="U30" s="180"/>
      <c r="V30" s="180"/>
      <c r="W30" s="180"/>
      <c r="X30" s="180"/>
      <c r="Y30" s="139">
        <f>+AVERAGE(M30:X30)</f>
        <v>0.845</v>
      </c>
      <c r="Z30" s="100"/>
      <c r="AA30" s="48" t="s">
        <v>59</v>
      </c>
      <c r="AB30" s="121"/>
      <c r="AC30" s="121"/>
      <c r="AD30" s="134"/>
      <c r="AE30" s="62" t="s">
        <v>125</v>
      </c>
    </row>
    <row r="31" spans="1:31" ht="54" customHeight="1">
      <c r="A31" s="175"/>
      <c r="B31" s="174"/>
      <c r="C31" s="122">
        <v>3</v>
      </c>
      <c r="D31" s="7" t="s">
        <v>14</v>
      </c>
      <c r="E31" s="7" t="s">
        <v>5</v>
      </c>
      <c r="F31" s="7" t="s">
        <v>99</v>
      </c>
      <c r="G31" s="9" t="s">
        <v>4</v>
      </c>
      <c r="H31" s="121">
        <v>0.9</v>
      </c>
      <c r="I31" s="120">
        <v>1</v>
      </c>
      <c r="J31" s="126" t="s">
        <v>61</v>
      </c>
      <c r="K31" s="126" t="s">
        <v>62</v>
      </c>
      <c r="L31" s="126" t="s">
        <v>63</v>
      </c>
      <c r="M31" s="180">
        <v>1</v>
      </c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39">
        <f>+M31</f>
        <v>1</v>
      </c>
      <c r="Z31" s="39" t="s">
        <v>59</v>
      </c>
      <c r="AA31" s="121"/>
      <c r="AB31" s="121"/>
      <c r="AC31" s="121"/>
      <c r="AD31" s="138" t="s">
        <v>59</v>
      </c>
      <c r="AE31" s="62"/>
    </row>
    <row r="32" spans="1:31" ht="53.25" customHeight="1">
      <c r="A32" s="175"/>
      <c r="B32" s="174"/>
      <c r="C32" s="122">
        <v>4</v>
      </c>
      <c r="D32" s="7" t="s">
        <v>102</v>
      </c>
      <c r="E32" s="9" t="s">
        <v>5</v>
      </c>
      <c r="F32" s="7" t="s">
        <v>103</v>
      </c>
      <c r="G32" s="7" t="s">
        <v>104</v>
      </c>
      <c r="H32" s="121">
        <v>1</v>
      </c>
      <c r="I32" s="120">
        <v>0.9286</v>
      </c>
      <c r="J32" s="126" t="s">
        <v>61</v>
      </c>
      <c r="K32" s="126" t="s">
        <v>62</v>
      </c>
      <c r="L32" s="126" t="s">
        <v>63</v>
      </c>
      <c r="M32" s="165">
        <v>0.933</v>
      </c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19">
        <f>+M32</f>
        <v>0.933</v>
      </c>
      <c r="Z32" s="39" t="s">
        <v>125</v>
      </c>
      <c r="AA32" s="91"/>
      <c r="AB32" s="121"/>
      <c r="AC32" s="121"/>
      <c r="AD32" s="123" t="s">
        <v>125</v>
      </c>
      <c r="AE32" s="65"/>
    </row>
    <row r="33" spans="1:31" ht="51.75" customHeight="1">
      <c r="A33" s="175"/>
      <c r="B33" s="174"/>
      <c r="C33" s="122">
        <v>5</v>
      </c>
      <c r="D33" s="7" t="s">
        <v>105</v>
      </c>
      <c r="E33" s="7" t="s">
        <v>15</v>
      </c>
      <c r="F33" s="11" t="s">
        <v>106</v>
      </c>
      <c r="G33" s="7" t="s">
        <v>104</v>
      </c>
      <c r="H33" s="121">
        <v>0</v>
      </c>
      <c r="I33" s="41">
        <v>0.0125</v>
      </c>
      <c r="J33" s="121" t="s">
        <v>107</v>
      </c>
      <c r="K33" s="121" t="s">
        <v>108</v>
      </c>
      <c r="L33" s="121" t="s">
        <v>109</v>
      </c>
      <c r="M33" s="220">
        <v>0</v>
      </c>
      <c r="N33" s="221"/>
      <c r="O33" s="221"/>
      <c r="P33" s="221"/>
      <c r="Q33" s="221"/>
      <c r="R33" s="222"/>
      <c r="S33" s="206">
        <v>0</v>
      </c>
      <c r="T33" s="207"/>
      <c r="U33" s="207"/>
      <c r="V33" s="207"/>
      <c r="W33" s="207"/>
      <c r="X33" s="208"/>
      <c r="Y33" s="41">
        <f>+AVERAGE(M33:X33)</f>
        <v>0</v>
      </c>
      <c r="Z33" s="39" t="s">
        <v>59</v>
      </c>
      <c r="AA33" s="121"/>
      <c r="AB33" s="121"/>
      <c r="AC33" s="121"/>
      <c r="AD33" s="123" t="s">
        <v>59</v>
      </c>
      <c r="AE33" s="62"/>
    </row>
    <row r="34" spans="1:31" ht="28.5" customHeight="1">
      <c r="A34" s="218" t="s">
        <v>51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2"/>
      <c r="Z34" s="28">
        <f aca="true" t="shared" si="5" ref="Z34:AE34">+COUNTIF(Z29:Z33,"x")</f>
        <v>4</v>
      </c>
      <c r="AA34" s="28">
        <f t="shared" si="5"/>
        <v>1</v>
      </c>
      <c r="AB34" s="28">
        <f>+COUNTIF(AB29:AB33,"x")</f>
        <v>0</v>
      </c>
      <c r="AC34" s="28">
        <f>+COUNTIF(AB29:AB33,"x")</f>
        <v>0</v>
      </c>
      <c r="AD34" s="28">
        <f t="shared" si="5"/>
        <v>4</v>
      </c>
      <c r="AE34" s="63">
        <f t="shared" si="5"/>
        <v>1</v>
      </c>
    </row>
    <row r="35" spans="1:31" ht="28.5" customHeight="1">
      <c r="A35" s="219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5"/>
      <c r="Z35" s="43">
        <f aca="true" t="shared" si="6" ref="Z35:AE35">+Z34/$C$33</f>
        <v>0.8</v>
      </c>
      <c r="AA35" s="43">
        <f t="shared" si="6"/>
        <v>0.2</v>
      </c>
      <c r="AB35" s="43">
        <f t="shared" si="6"/>
        <v>0</v>
      </c>
      <c r="AC35" s="43">
        <f t="shared" si="6"/>
        <v>0</v>
      </c>
      <c r="AD35" s="43">
        <f t="shared" si="6"/>
        <v>0.8</v>
      </c>
      <c r="AE35" s="64">
        <f t="shared" si="6"/>
        <v>0.2</v>
      </c>
    </row>
    <row r="36" spans="1:31" ht="53.25" customHeight="1">
      <c r="A36" s="175" t="s">
        <v>8</v>
      </c>
      <c r="B36" s="174" t="s">
        <v>30</v>
      </c>
      <c r="C36" s="122">
        <v>1</v>
      </c>
      <c r="D36" s="7" t="s">
        <v>110</v>
      </c>
      <c r="E36" s="7" t="s">
        <v>15</v>
      </c>
      <c r="F36" s="7" t="s">
        <v>112</v>
      </c>
      <c r="G36" s="7" t="s">
        <v>29</v>
      </c>
      <c r="H36" s="121">
        <v>0.95</v>
      </c>
      <c r="I36" s="41">
        <v>0.983</v>
      </c>
      <c r="J36" s="12" t="s">
        <v>126</v>
      </c>
      <c r="K36" s="126" t="s">
        <v>81</v>
      </c>
      <c r="L36" s="126" t="s">
        <v>63</v>
      </c>
      <c r="M36" s="165">
        <v>0.9154</v>
      </c>
      <c r="N36" s="165"/>
      <c r="O36" s="165"/>
      <c r="P36" s="165"/>
      <c r="Q36" s="165"/>
      <c r="R36" s="165"/>
      <c r="S36" s="232">
        <v>0.977</v>
      </c>
      <c r="T36" s="232"/>
      <c r="U36" s="232"/>
      <c r="V36" s="232"/>
      <c r="W36" s="232"/>
      <c r="X36" s="232"/>
      <c r="Y36" s="130">
        <f>+AVERAGE(M36:X36)</f>
        <v>0.9461999999999999</v>
      </c>
      <c r="Z36" s="39" t="s">
        <v>59</v>
      </c>
      <c r="AA36" s="121"/>
      <c r="AB36" s="121"/>
      <c r="AC36" s="121"/>
      <c r="AD36" s="129" t="s">
        <v>59</v>
      </c>
      <c r="AE36" s="62"/>
    </row>
    <row r="37" spans="1:31" ht="57.75" customHeight="1">
      <c r="A37" s="175"/>
      <c r="B37" s="174"/>
      <c r="C37" s="122">
        <v>2</v>
      </c>
      <c r="D37" s="7" t="s">
        <v>111</v>
      </c>
      <c r="E37" s="7" t="s">
        <v>15</v>
      </c>
      <c r="F37" s="7" t="s">
        <v>113</v>
      </c>
      <c r="G37" s="7" t="s">
        <v>29</v>
      </c>
      <c r="H37" s="121">
        <v>0.95</v>
      </c>
      <c r="I37" s="41">
        <v>0.9915</v>
      </c>
      <c r="J37" s="12" t="s">
        <v>126</v>
      </c>
      <c r="K37" s="126" t="s">
        <v>81</v>
      </c>
      <c r="L37" s="126" t="s">
        <v>63</v>
      </c>
      <c r="M37" s="165">
        <v>0.9243</v>
      </c>
      <c r="N37" s="165"/>
      <c r="O37" s="165"/>
      <c r="P37" s="165"/>
      <c r="Q37" s="165"/>
      <c r="R37" s="165"/>
      <c r="S37" s="165">
        <v>0.9856</v>
      </c>
      <c r="T37" s="165"/>
      <c r="U37" s="165"/>
      <c r="V37" s="165"/>
      <c r="W37" s="165"/>
      <c r="X37" s="165"/>
      <c r="Y37" s="130">
        <f>+AVERAGE(M37:X37)</f>
        <v>0.95495</v>
      </c>
      <c r="Z37" s="39" t="s">
        <v>59</v>
      </c>
      <c r="AA37" s="121"/>
      <c r="AB37" s="121"/>
      <c r="AC37" s="121"/>
      <c r="AD37" s="129" t="s">
        <v>59</v>
      </c>
      <c r="AE37" s="62"/>
    </row>
    <row r="38" spans="1:31" ht="78" customHeight="1">
      <c r="A38" s="175"/>
      <c r="B38" s="174"/>
      <c r="C38" s="122">
        <v>3</v>
      </c>
      <c r="D38" s="7" t="s">
        <v>18</v>
      </c>
      <c r="E38" s="7" t="s">
        <v>15</v>
      </c>
      <c r="F38" s="7" t="s">
        <v>114</v>
      </c>
      <c r="G38" s="7" t="s">
        <v>25</v>
      </c>
      <c r="H38" s="12">
        <v>1</v>
      </c>
      <c r="I38" s="121">
        <v>1</v>
      </c>
      <c r="J38" s="126" t="s">
        <v>80</v>
      </c>
      <c r="K38" s="126" t="s">
        <v>81</v>
      </c>
      <c r="L38" s="126" t="s">
        <v>63</v>
      </c>
      <c r="M38" s="180">
        <v>1</v>
      </c>
      <c r="N38" s="180"/>
      <c r="O38" s="180"/>
      <c r="P38" s="180"/>
      <c r="Q38" s="180"/>
      <c r="R38" s="180"/>
      <c r="S38" s="180">
        <v>1</v>
      </c>
      <c r="T38" s="180"/>
      <c r="U38" s="180"/>
      <c r="V38" s="180"/>
      <c r="W38" s="180"/>
      <c r="X38" s="180"/>
      <c r="Y38" s="136">
        <f>+AVERAGE(M38:X38)</f>
        <v>1</v>
      </c>
      <c r="Z38" s="39" t="s">
        <v>59</v>
      </c>
      <c r="AA38" s="121"/>
      <c r="AB38" s="121"/>
      <c r="AC38" s="121"/>
      <c r="AD38" s="137" t="s">
        <v>59</v>
      </c>
      <c r="AE38" s="62"/>
    </row>
    <row r="39" spans="1:31" ht="51.75" customHeight="1">
      <c r="A39" s="175"/>
      <c r="B39" s="174"/>
      <c r="C39" s="122">
        <v>4</v>
      </c>
      <c r="D39" s="7" t="s">
        <v>115</v>
      </c>
      <c r="E39" s="7" t="s">
        <v>15</v>
      </c>
      <c r="F39" s="7" t="s">
        <v>116</v>
      </c>
      <c r="G39" s="7" t="s">
        <v>25</v>
      </c>
      <c r="H39" s="121">
        <v>1</v>
      </c>
      <c r="I39" s="41">
        <v>1</v>
      </c>
      <c r="J39" s="126" t="s">
        <v>135</v>
      </c>
      <c r="K39" s="126" t="s">
        <v>136</v>
      </c>
      <c r="L39" s="126" t="s">
        <v>63</v>
      </c>
      <c r="M39" s="220">
        <v>0.86</v>
      </c>
      <c r="N39" s="221"/>
      <c r="O39" s="221"/>
      <c r="P39" s="221"/>
      <c r="Q39" s="221"/>
      <c r="R39" s="222"/>
      <c r="S39" s="206">
        <v>0.9</v>
      </c>
      <c r="T39" s="207"/>
      <c r="U39" s="207"/>
      <c r="V39" s="207"/>
      <c r="W39" s="207"/>
      <c r="X39" s="208"/>
      <c r="Y39" s="41">
        <f>+AVERAGE(M39:X39)</f>
        <v>0.88</v>
      </c>
      <c r="Z39" s="39" t="s">
        <v>59</v>
      </c>
      <c r="AA39" s="91"/>
      <c r="AB39" s="121"/>
      <c r="AC39" s="121"/>
      <c r="AD39" s="137" t="s">
        <v>59</v>
      </c>
      <c r="AE39" s="62"/>
    </row>
    <row r="40" spans="1:31" ht="28.5" customHeight="1">
      <c r="A40" s="218" t="s">
        <v>51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2"/>
      <c r="Z40" s="28">
        <f aca="true" t="shared" si="7" ref="Z40:AE40">+COUNTIF(Z36:Z39,"x")</f>
        <v>4</v>
      </c>
      <c r="AA40" s="28">
        <f t="shared" si="7"/>
        <v>0</v>
      </c>
      <c r="AB40" s="28">
        <f t="shared" si="7"/>
        <v>0</v>
      </c>
      <c r="AC40" s="28">
        <f t="shared" si="7"/>
        <v>0</v>
      </c>
      <c r="AD40" s="28">
        <f t="shared" si="7"/>
        <v>4</v>
      </c>
      <c r="AE40" s="63">
        <f t="shared" si="7"/>
        <v>0</v>
      </c>
    </row>
    <row r="41" spans="1:31" ht="28.5" customHeight="1">
      <c r="A41" s="219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5"/>
      <c r="Z41" s="43">
        <f aca="true" t="shared" si="8" ref="Z41:AE41">+Z40/$C$39</f>
        <v>1</v>
      </c>
      <c r="AA41" s="43">
        <f t="shared" si="8"/>
        <v>0</v>
      </c>
      <c r="AB41" s="43">
        <f t="shared" si="8"/>
        <v>0</v>
      </c>
      <c r="AC41" s="43">
        <f t="shared" si="8"/>
        <v>0</v>
      </c>
      <c r="AD41" s="43">
        <f t="shared" si="8"/>
        <v>1</v>
      </c>
      <c r="AE41" s="64">
        <f t="shared" si="8"/>
        <v>0</v>
      </c>
    </row>
    <row r="42" spans="1:31" ht="77.25" customHeight="1">
      <c r="A42" s="66" t="s">
        <v>117</v>
      </c>
      <c r="B42" s="53" t="s">
        <v>98</v>
      </c>
      <c r="C42" s="122">
        <v>1</v>
      </c>
      <c r="D42" s="7" t="s">
        <v>118</v>
      </c>
      <c r="E42" s="7" t="s">
        <v>5</v>
      </c>
      <c r="F42" s="7" t="s">
        <v>121</v>
      </c>
      <c r="G42" s="7" t="s">
        <v>119</v>
      </c>
      <c r="H42" s="12">
        <v>0.8</v>
      </c>
      <c r="I42" s="12">
        <v>0.84</v>
      </c>
      <c r="J42" s="126" t="s">
        <v>61</v>
      </c>
      <c r="K42" s="126" t="s">
        <v>62</v>
      </c>
      <c r="L42" s="126" t="s">
        <v>63</v>
      </c>
      <c r="M42" s="171">
        <v>0.92</v>
      </c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3"/>
      <c r="Y42" s="41">
        <f>+AVERAGE(M42:X42)</f>
        <v>0.92</v>
      </c>
      <c r="Z42" s="39" t="s">
        <v>59</v>
      </c>
      <c r="AA42" s="121"/>
      <c r="AB42" s="121"/>
      <c r="AC42" s="121"/>
      <c r="AD42" s="123" t="s">
        <v>59</v>
      </c>
      <c r="AE42" s="62"/>
    </row>
    <row r="43" spans="1:31" ht="28.5" customHeight="1">
      <c r="A43" s="218" t="s">
        <v>51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2"/>
      <c r="Z43" s="28">
        <f aca="true" t="shared" si="9" ref="Z43:AE43">+COUNTIF(Z42,"x")</f>
        <v>1</v>
      </c>
      <c r="AA43" s="28">
        <f t="shared" si="9"/>
        <v>0</v>
      </c>
      <c r="AB43" s="28">
        <f t="shared" si="9"/>
        <v>0</v>
      </c>
      <c r="AC43" s="28">
        <f t="shared" si="9"/>
        <v>0</v>
      </c>
      <c r="AD43" s="28">
        <f t="shared" si="9"/>
        <v>1</v>
      </c>
      <c r="AE43" s="63">
        <f t="shared" si="9"/>
        <v>0</v>
      </c>
    </row>
    <row r="44" spans="1:31" ht="28.5" customHeight="1">
      <c r="A44" s="219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5"/>
      <c r="Z44" s="43">
        <f aca="true" t="shared" si="10" ref="Z44:AE44">+Z43/$C$42</f>
        <v>1</v>
      </c>
      <c r="AA44" s="43">
        <f t="shared" si="10"/>
        <v>0</v>
      </c>
      <c r="AB44" s="43">
        <f t="shared" si="10"/>
        <v>0</v>
      </c>
      <c r="AC44" s="43">
        <f t="shared" si="10"/>
        <v>0</v>
      </c>
      <c r="AD44" s="43">
        <f t="shared" si="10"/>
        <v>1</v>
      </c>
      <c r="AE44" s="64">
        <f t="shared" si="10"/>
        <v>0</v>
      </c>
    </row>
    <row r="45" spans="1:31" ht="33.75" customHeight="1">
      <c r="A45" s="168" t="s">
        <v>52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70"/>
      <c r="Z45" s="29">
        <f aca="true" t="shared" si="11" ref="Z45:AE45">+(Z12+Z20+Z27+Z34+Z40)</f>
        <v>21</v>
      </c>
      <c r="AA45" s="29">
        <f t="shared" si="11"/>
        <v>3</v>
      </c>
      <c r="AB45" s="29">
        <f t="shared" si="11"/>
        <v>0</v>
      </c>
      <c r="AC45" s="29">
        <f t="shared" si="11"/>
        <v>0</v>
      </c>
      <c r="AD45" s="29">
        <f t="shared" si="11"/>
        <v>21</v>
      </c>
      <c r="AE45" s="67">
        <f t="shared" si="11"/>
        <v>3</v>
      </c>
    </row>
    <row r="46" spans="1:31" ht="20.25">
      <c r="A46" s="59"/>
      <c r="B46" s="18"/>
      <c r="C46" s="18"/>
      <c r="D46" s="19"/>
      <c r="E46" s="18"/>
      <c r="F46" s="18"/>
      <c r="G46" s="124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2" t="s">
        <v>53</v>
      </c>
      <c r="T46" s="202"/>
      <c r="U46" s="202"/>
      <c r="V46" s="202"/>
      <c r="W46" s="202"/>
      <c r="X46" s="202"/>
      <c r="Y46" s="202"/>
      <c r="Z46" s="202">
        <f>SUM(Z45:AC45)</f>
        <v>24</v>
      </c>
      <c r="AA46" s="202"/>
      <c r="AB46" s="202"/>
      <c r="AC46" s="135"/>
      <c r="AD46" s="68">
        <f>AD45/(AD45+AE45)</f>
        <v>0.875</v>
      </c>
      <c r="AE46" s="69">
        <f>+AE45/(AD45+AE45)</f>
        <v>0.125</v>
      </c>
    </row>
    <row r="47" spans="1:31" ht="15" thickBot="1">
      <c r="A47" s="70"/>
      <c r="B47" s="71"/>
      <c r="C47" s="71"/>
      <c r="D47" s="72"/>
      <c r="E47" s="71"/>
      <c r="F47" s="71"/>
      <c r="G47" s="73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4"/>
      <c r="AA47" s="74"/>
      <c r="AB47" s="74"/>
      <c r="AC47" s="74"/>
      <c r="AD47" s="71"/>
      <c r="AE47" s="75"/>
    </row>
    <row r="135" spans="1:31" ht="15">
      <c r="A135" s="10"/>
      <c r="B135" s="10"/>
      <c r="C135" s="10"/>
      <c r="D135" s="15"/>
      <c r="E135" s="10"/>
      <c r="F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</row>
    <row r="136" spans="1:31" ht="15">
      <c r="A136" s="10"/>
      <c r="B136" s="10"/>
      <c r="C136" s="10"/>
      <c r="D136" s="15"/>
      <c r="E136" s="10"/>
      <c r="F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</row>
    <row r="137" spans="1:31" ht="15">
      <c r="A137" s="10"/>
      <c r="B137" s="10"/>
      <c r="C137" s="10"/>
      <c r="D137" s="15"/>
      <c r="E137" s="10"/>
      <c r="F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6"/>
    </row>
    <row r="138" spans="1:31" ht="15">
      <c r="A138" s="17"/>
      <c r="B138" s="18"/>
      <c r="C138" s="18"/>
      <c r="D138" s="19"/>
      <c r="E138" s="18"/>
      <c r="F138" s="124"/>
      <c r="G138" s="124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24"/>
    </row>
    <row r="139" spans="1:31" ht="14.25">
      <c r="A139" s="21"/>
      <c r="B139" s="18"/>
      <c r="C139" s="18"/>
      <c r="D139" s="19"/>
      <c r="E139" s="18"/>
      <c r="F139" s="18"/>
      <c r="G139" s="124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24"/>
    </row>
    <row r="140" spans="1:31" ht="14.25">
      <c r="A140" s="21"/>
      <c r="B140" s="18"/>
      <c r="C140" s="18"/>
      <c r="D140" s="19"/>
      <c r="E140" s="18"/>
      <c r="F140" s="18"/>
      <c r="G140" s="124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24"/>
    </row>
    <row r="141" spans="1:31" ht="14.25">
      <c r="A141" s="21"/>
      <c r="B141" s="18"/>
      <c r="C141" s="18"/>
      <c r="D141" s="19"/>
      <c r="E141" s="18"/>
      <c r="F141" s="18"/>
      <c r="G141" s="124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24"/>
    </row>
    <row r="142" spans="1:31" ht="14.25">
      <c r="A142" s="18"/>
      <c r="B142" s="18"/>
      <c r="C142" s="18"/>
      <c r="D142" s="19"/>
      <c r="E142" s="18"/>
      <c r="F142" s="18"/>
      <c r="G142" s="124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24"/>
    </row>
    <row r="143" spans="1:31" ht="15">
      <c r="A143" s="124"/>
      <c r="B143" s="124"/>
      <c r="C143" s="124"/>
      <c r="D143" s="15"/>
      <c r="E143" s="16"/>
      <c r="F143" s="16"/>
      <c r="G143" s="124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</row>
    <row r="144" spans="1:31" ht="14.25">
      <c r="A144" s="18"/>
      <c r="B144" s="18"/>
      <c r="C144" s="18"/>
      <c r="D144" s="19"/>
      <c r="E144" s="18"/>
      <c r="F144" s="18"/>
      <c r="G144" s="23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24"/>
    </row>
    <row r="145" spans="1:31" ht="14.25">
      <c r="A145" s="124"/>
      <c r="B145" s="125"/>
      <c r="C145" s="125"/>
      <c r="D145" s="19"/>
      <c r="E145" s="124"/>
      <c r="F145" s="124"/>
      <c r="G145" s="23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5"/>
    </row>
    <row r="146" spans="1:31" ht="14.25">
      <c r="A146" s="124"/>
      <c r="B146" s="125"/>
      <c r="C146" s="125"/>
      <c r="D146" s="19"/>
      <c r="E146" s="124"/>
      <c r="F146" s="124"/>
      <c r="G146" s="23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4"/>
      <c r="AC146" s="124"/>
      <c r="AD146" s="124"/>
      <c r="AE146" s="125"/>
    </row>
    <row r="147" spans="1:31" ht="14.25">
      <c r="A147" s="124"/>
      <c r="B147" s="125"/>
      <c r="C147" s="125"/>
      <c r="D147" s="19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5"/>
    </row>
    <row r="148" spans="1:31" ht="14.25">
      <c r="A148" s="19"/>
      <c r="B148" s="19"/>
      <c r="C148" s="19"/>
      <c r="D148" s="19"/>
      <c r="E148" s="19"/>
      <c r="F148" s="19"/>
      <c r="G148" s="124"/>
      <c r="H148" s="24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</row>
    <row r="149" spans="1:31" ht="14.25">
      <c r="A149" s="19"/>
      <c r="B149" s="19"/>
      <c r="C149" s="19"/>
      <c r="D149" s="19"/>
      <c r="E149" s="25"/>
      <c r="F149" s="19"/>
      <c r="G149" s="124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</row>
    <row r="150" spans="1:31" ht="14.25">
      <c r="A150" s="19"/>
      <c r="B150" s="19"/>
      <c r="C150" s="19"/>
      <c r="D150" s="19"/>
      <c r="E150" s="25"/>
      <c r="F150" s="26"/>
      <c r="G150" s="124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25"/>
    </row>
    <row r="151" spans="1:31" ht="14.25">
      <c r="A151" s="19"/>
      <c r="B151" s="19"/>
      <c r="C151" s="19"/>
      <c r="D151" s="19"/>
      <c r="E151" s="25"/>
      <c r="F151" s="19"/>
      <c r="G151" s="124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</row>
    <row r="152" spans="1:31" ht="15">
      <c r="A152" s="10"/>
      <c r="B152" s="10"/>
      <c r="C152" s="10"/>
      <c r="D152" s="15"/>
      <c r="E152" s="10"/>
      <c r="F152" s="10"/>
      <c r="G152" s="124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6"/>
    </row>
    <row r="153" spans="1:31" ht="15">
      <c r="A153" s="16"/>
      <c r="B153" s="16"/>
      <c r="C153" s="16"/>
      <c r="D153" s="14"/>
      <c r="E153" s="16"/>
      <c r="F153" s="16"/>
      <c r="G153" s="124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</row>
    <row r="154" spans="1:31" ht="14.25">
      <c r="A154" s="18"/>
      <c r="B154" s="18"/>
      <c r="C154" s="18"/>
      <c r="D154" s="19"/>
      <c r="E154" s="18"/>
      <c r="F154" s="18"/>
      <c r="G154" s="217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24"/>
    </row>
    <row r="155" spans="1:31" ht="14.25">
      <c r="A155" s="18"/>
      <c r="B155" s="18"/>
      <c r="C155" s="18"/>
      <c r="D155" s="19"/>
      <c r="E155" s="18"/>
      <c r="F155" s="18"/>
      <c r="G155" s="217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24"/>
    </row>
    <row r="156" spans="1:31" ht="14.25">
      <c r="A156" s="18"/>
      <c r="B156" s="18"/>
      <c r="C156" s="18"/>
      <c r="D156" s="19"/>
      <c r="E156" s="18"/>
      <c r="F156" s="18"/>
      <c r="G156" s="124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24"/>
    </row>
    <row r="157" spans="1:31" ht="14.25">
      <c r="A157" s="18"/>
      <c r="B157" s="18"/>
      <c r="C157" s="18"/>
      <c r="D157" s="19"/>
      <c r="E157" s="18"/>
      <c r="F157" s="18"/>
      <c r="G157" s="217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24"/>
    </row>
    <row r="158" spans="1:31" ht="14.25">
      <c r="A158" s="18"/>
      <c r="B158" s="18"/>
      <c r="C158" s="18"/>
      <c r="D158" s="19"/>
      <c r="E158" s="18"/>
      <c r="F158" s="18"/>
      <c r="G158" s="217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24"/>
    </row>
    <row r="159" spans="1:31" ht="14.25">
      <c r="A159" s="18"/>
      <c r="B159" s="18"/>
      <c r="C159" s="18"/>
      <c r="D159" s="19"/>
      <c r="E159" s="18"/>
      <c r="F159" s="18"/>
      <c r="G159" s="214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24"/>
    </row>
    <row r="160" spans="1:31" ht="14.25">
      <c r="A160" s="18"/>
      <c r="B160" s="18"/>
      <c r="C160" s="18"/>
      <c r="D160" s="19"/>
      <c r="E160" s="18"/>
      <c r="F160" s="18"/>
      <c r="G160" s="214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24"/>
    </row>
    <row r="161" spans="1:31" ht="14.25">
      <c r="A161" s="18"/>
      <c r="B161" s="18"/>
      <c r="C161" s="18"/>
      <c r="D161" s="19"/>
      <c r="E161" s="18"/>
      <c r="F161" s="18"/>
      <c r="G161" s="124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24"/>
    </row>
    <row r="162" spans="1:31" ht="14.25">
      <c r="A162" s="18"/>
      <c r="B162" s="18"/>
      <c r="C162" s="18"/>
      <c r="D162" s="19"/>
      <c r="E162" s="18"/>
      <c r="F162" s="18"/>
      <c r="G162" s="124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24"/>
    </row>
    <row r="163" spans="1:31" ht="14.25">
      <c r="A163" s="18"/>
      <c r="B163" s="18"/>
      <c r="C163" s="18"/>
      <c r="D163" s="19"/>
      <c r="E163" s="18"/>
      <c r="F163" s="18"/>
      <c r="G163" s="124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24"/>
    </row>
    <row r="164" spans="1:31" ht="14.25">
      <c r="A164" s="18"/>
      <c r="B164" s="18"/>
      <c r="C164" s="18"/>
      <c r="D164" s="19"/>
      <c r="E164" s="18"/>
      <c r="F164" s="18"/>
      <c r="G164" s="124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24"/>
    </row>
    <row r="165" spans="1:31" ht="14.25">
      <c r="A165" s="18"/>
      <c r="B165" s="18"/>
      <c r="C165" s="18"/>
      <c r="D165" s="19"/>
      <c r="E165" s="18"/>
      <c r="F165" s="18"/>
      <c r="G165" s="124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24"/>
    </row>
    <row r="166" spans="1:31" ht="14.25">
      <c r="A166" s="18"/>
      <c r="B166" s="18"/>
      <c r="C166" s="18"/>
      <c r="D166" s="19"/>
      <c r="E166" s="18"/>
      <c r="F166" s="18"/>
      <c r="G166" s="124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24"/>
    </row>
    <row r="167" spans="1:31" ht="14.25">
      <c r="A167" s="18"/>
      <c r="B167" s="18"/>
      <c r="C167" s="18"/>
      <c r="D167" s="19"/>
      <c r="E167" s="18"/>
      <c r="F167" s="18"/>
      <c r="G167" s="124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24"/>
    </row>
    <row r="168" spans="1:31" ht="14.25">
      <c r="A168" s="18"/>
      <c r="B168" s="18"/>
      <c r="C168" s="18"/>
      <c r="D168" s="19"/>
      <c r="E168" s="18"/>
      <c r="F168" s="18"/>
      <c r="G168" s="124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24"/>
    </row>
    <row r="169" spans="1:31" ht="14.25">
      <c r="A169" s="18"/>
      <c r="B169" s="18"/>
      <c r="C169" s="18"/>
      <c r="D169" s="19"/>
      <c r="E169" s="18"/>
      <c r="F169" s="18"/>
      <c r="G169" s="124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24"/>
    </row>
    <row r="170" spans="1:31" ht="14.25">
      <c r="A170" s="18"/>
      <c r="B170" s="18"/>
      <c r="C170" s="18"/>
      <c r="D170" s="19"/>
      <c r="E170" s="18"/>
      <c r="F170" s="18"/>
      <c r="G170" s="124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24"/>
    </row>
    <row r="171" spans="1:31" ht="14.25">
      <c r="A171" s="18"/>
      <c r="B171" s="18"/>
      <c r="C171" s="18"/>
      <c r="D171" s="19"/>
      <c r="E171" s="18"/>
      <c r="F171" s="18"/>
      <c r="G171" s="124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24"/>
    </row>
    <row r="172" spans="1:31" ht="14.25">
      <c r="A172" s="18"/>
      <c r="B172" s="18"/>
      <c r="C172" s="18"/>
      <c r="D172" s="19"/>
      <c r="E172" s="18"/>
      <c r="F172" s="18"/>
      <c r="G172" s="124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24"/>
    </row>
    <row r="173" spans="1:31" ht="14.25">
      <c r="A173" s="18"/>
      <c r="B173" s="18"/>
      <c r="C173" s="18"/>
      <c r="D173" s="19"/>
      <c r="E173" s="18"/>
      <c r="F173" s="18"/>
      <c r="G173" s="124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24"/>
    </row>
    <row r="174" spans="1:31" ht="14.25">
      <c r="A174" s="18"/>
      <c r="B174" s="18"/>
      <c r="C174" s="18"/>
      <c r="D174" s="19"/>
      <c r="E174" s="18"/>
      <c r="F174" s="18"/>
      <c r="G174" s="124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24"/>
    </row>
    <row r="175" spans="1:31" ht="14.25">
      <c r="A175" s="18"/>
      <c r="B175" s="18"/>
      <c r="C175" s="18"/>
      <c r="D175" s="19"/>
      <c r="E175" s="18"/>
      <c r="F175" s="18"/>
      <c r="G175" s="124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24"/>
    </row>
    <row r="176" spans="1:31" ht="14.25">
      <c r="A176" s="18"/>
      <c r="B176" s="18"/>
      <c r="C176" s="18"/>
      <c r="D176" s="19"/>
      <c r="E176" s="18"/>
      <c r="F176" s="18"/>
      <c r="G176" s="124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24"/>
    </row>
    <row r="177" spans="1:31" ht="14.25">
      <c r="A177" s="18"/>
      <c r="B177" s="18"/>
      <c r="C177" s="18"/>
      <c r="D177" s="19"/>
      <c r="E177" s="18"/>
      <c r="F177" s="18"/>
      <c r="G177" s="124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24"/>
    </row>
  </sheetData>
  <sheetProtection/>
  <mergeCells count="93">
    <mergeCell ref="A1:A3"/>
    <mergeCell ref="B1:G3"/>
    <mergeCell ref="H1:AA3"/>
    <mergeCell ref="AB1:AE1"/>
    <mergeCell ref="AB2:AE2"/>
    <mergeCell ref="AB3:AE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L5"/>
    <mergeCell ref="M5:X5"/>
    <mergeCell ref="Y5:Y6"/>
    <mergeCell ref="Z5:AC5"/>
    <mergeCell ref="AD5:AE5"/>
    <mergeCell ref="A7:A11"/>
    <mergeCell ref="M7:R7"/>
    <mergeCell ref="S7:X7"/>
    <mergeCell ref="M8:X8"/>
    <mergeCell ref="B9:B11"/>
    <mergeCell ref="M9:X9"/>
    <mergeCell ref="M10:X10"/>
    <mergeCell ref="M11:X11"/>
    <mergeCell ref="A12:A13"/>
    <mergeCell ref="B12:Y13"/>
    <mergeCell ref="A14:A19"/>
    <mergeCell ref="B14:B19"/>
    <mergeCell ref="M14:O14"/>
    <mergeCell ref="P14:R14"/>
    <mergeCell ref="S14:U14"/>
    <mergeCell ref="V14:X14"/>
    <mergeCell ref="M15:R15"/>
    <mergeCell ref="S15:X15"/>
    <mergeCell ref="M16:O16"/>
    <mergeCell ref="P16:R16"/>
    <mergeCell ref="S16:U16"/>
    <mergeCell ref="V16:X16"/>
    <mergeCell ref="M17:X17"/>
    <mergeCell ref="M18:X18"/>
    <mergeCell ref="M19:X19"/>
    <mergeCell ref="A20:A21"/>
    <mergeCell ref="B20:Y21"/>
    <mergeCell ref="A22:A26"/>
    <mergeCell ref="B22:B26"/>
    <mergeCell ref="M22:O22"/>
    <mergeCell ref="P22:R22"/>
    <mergeCell ref="S22:U22"/>
    <mergeCell ref="V22:X22"/>
    <mergeCell ref="M23:O23"/>
    <mergeCell ref="P23:R23"/>
    <mergeCell ref="S23:U23"/>
    <mergeCell ref="V23:X23"/>
    <mergeCell ref="M24:X24"/>
    <mergeCell ref="M25:R25"/>
    <mergeCell ref="S25:X25"/>
    <mergeCell ref="M26:R26"/>
    <mergeCell ref="S26:X26"/>
    <mergeCell ref="A27:A28"/>
    <mergeCell ref="B27:Y28"/>
    <mergeCell ref="A29:A33"/>
    <mergeCell ref="B29:B33"/>
    <mergeCell ref="M29:X29"/>
    <mergeCell ref="M30:R30"/>
    <mergeCell ref="S30:X30"/>
    <mergeCell ref="M31:X31"/>
    <mergeCell ref="M32:X32"/>
    <mergeCell ref="M33:R33"/>
    <mergeCell ref="S33:X33"/>
    <mergeCell ref="A34:Y35"/>
    <mergeCell ref="A36:A39"/>
    <mergeCell ref="B36:B39"/>
    <mergeCell ref="M36:R36"/>
    <mergeCell ref="S36:X36"/>
    <mergeCell ref="M37:R37"/>
    <mergeCell ref="S37:X37"/>
    <mergeCell ref="M38:R38"/>
    <mergeCell ref="S38:X38"/>
    <mergeCell ref="M39:R39"/>
    <mergeCell ref="S39:X39"/>
    <mergeCell ref="A40:Y41"/>
    <mergeCell ref="M42:X42"/>
    <mergeCell ref="G159:G160"/>
    <mergeCell ref="A43:Y44"/>
    <mergeCell ref="A45:Y45"/>
    <mergeCell ref="S46:Y46"/>
    <mergeCell ref="Z46:AB46"/>
    <mergeCell ref="G154:G155"/>
    <mergeCell ref="G157:G158"/>
  </mergeCells>
  <printOptions/>
  <pageMargins left="0.7086614173228347" right="1.1023622047244095" top="0.5511811023622047" bottom="0.35433070866141736" header="0.31496062992125984" footer="0.31496062992125984"/>
  <pageSetup horizontalDpi="600" verticalDpi="600" orientation="landscape" paperSize="5" scale="4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77"/>
  <sheetViews>
    <sheetView zoomScale="66" zoomScaleNormal="66" zoomScalePageLayoutView="0" workbookViewId="0" topLeftCell="A31">
      <selection activeCell="Y8" sqref="Y8"/>
    </sheetView>
  </sheetViews>
  <sheetFormatPr defaultColWidth="11.421875" defaultRowHeight="12.75"/>
  <cols>
    <col min="1" max="1" width="16.57421875" style="6" customWidth="1"/>
    <col min="2" max="2" width="37.8515625" style="6" customWidth="1"/>
    <col min="3" max="3" width="6.8515625" style="6" customWidth="1"/>
    <col min="4" max="4" width="22.28125" style="13" customWidth="1"/>
    <col min="5" max="5" width="17.7109375" style="6" customWidth="1"/>
    <col min="6" max="6" width="51.00390625" style="6" customWidth="1"/>
    <col min="7" max="7" width="18.28125" style="27" customWidth="1"/>
    <col min="8" max="8" width="10.57421875" style="6" customWidth="1"/>
    <col min="9" max="9" width="13.421875" style="6" customWidth="1"/>
    <col min="10" max="12" width="10.140625" style="6" customWidth="1"/>
    <col min="13" max="24" width="6.28125" style="6" customWidth="1"/>
    <col min="25" max="25" width="15.57421875" style="6" customWidth="1"/>
    <col min="26" max="28" width="9.00390625" style="6" customWidth="1"/>
    <col min="29" max="29" width="11.00390625" style="6" customWidth="1"/>
    <col min="30" max="30" width="10.140625" style="6" customWidth="1"/>
    <col min="31" max="31" width="8.421875" style="27" customWidth="1"/>
    <col min="32" max="16384" width="11.421875" style="6" customWidth="1"/>
  </cols>
  <sheetData>
    <row r="1" spans="1:31" ht="21" customHeight="1">
      <c r="A1" s="211"/>
      <c r="B1" s="233" t="s">
        <v>146</v>
      </c>
      <c r="C1" s="234"/>
      <c r="D1" s="234"/>
      <c r="E1" s="234"/>
      <c r="F1" s="234"/>
      <c r="G1" s="234"/>
      <c r="H1" s="234" t="s">
        <v>146</v>
      </c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9"/>
      <c r="AB1" s="198" t="s">
        <v>54</v>
      </c>
      <c r="AC1" s="198"/>
      <c r="AD1" s="198"/>
      <c r="AE1" s="199"/>
    </row>
    <row r="2" spans="1:31" ht="21" customHeight="1">
      <c r="A2" s="212"/>
      <c r="B2" s="235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40"/>
      <c r="AB2" s="200" t="s">
        <v>145</v>
      </c>
      <c r="AC2" s="200"/>
      <c r="AD2" s="200"/>
      <c r="AE2" s="201"/>
    </row>
    <row r="3" spans="1:31" ht="21" customHeight="1">
      <c r="A3" s="212"/>
      <c r="B3" s="237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41"/>
      <c r="AB3" s="200" t="s">
        <v>48</v>
      </c>
      <c r="AC3" s="200"/>
      <c r="AD3" s="200"/>
      <c r="AE3" s="201"/>
    </row>
    <row r="4" spans="1:31" ht="15" thickBot="1">
      <c r="A4" s="59"/>
      <c r="B4" s="18"/>
      <c r="C4" s="18"/>
      <c r="D4" s="19"/>
      <c r="E4" s="18"/>
      <c r="F4" s="18"/>
      <c r="G4" s="150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60"/>
    </row>
    <row r="5" spans="1:31" ht="30" customHeight="1">
      <c r="A5" s="215" t="s">
        <v>7</v>
      </c>
      <c r="B5" s="215" t="s">
        <v>37</v>
      </c>
      <c r="C5" s="223" t="s">
        <v>83</v>
      </c>
      <c r="D5" s="215" t="s">
        <v>45</v>
      </c>
      <c r="E5" s="215" t="s">
        <v>0</v>
      </c>
      <c r="F5" s="215" t="s">
        <v>1</v>
      </c>
      <c r="G5" s="209" t="s">
        <v>3</v>
      </c>
      <c r="H5" s="215" t="s">
        <v>2</v>
      </c>
      <c r="I5" s="196" t="s">
        <v>156</v>
      </c>
      <c r="J5" s="242" t="s">
        <v>60</v>
      </c>
      <c r="K5" s="243"/>
      <c r="L5" s="244"/>
      <c r="M5" s="178" t="s">
        <v>157</v>
      </c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226" t="s">
        <v>46</v>
      </c>
      <c r="Z5" s="181" t="s">
        <v>38</v>
      </c>
      <c r="AA5" s="182"/>
      <c r="AB5" s="182"/>
      <c r="AC5" s="183"/>
      <c r="AD5" s="178" t="s">
        <v>42</v>
      </c>
      <c r="AE5" s="179"/>
    </row>
    <row r="6" spans="1:31" ht="60.75" thickBot="1">
      <c r="A6" s="216"/>
      <c r="B6" s="216"/>
      <c r="C6" s="224"/>
      <c r="D6" s="216"/>
      <c r="E6" s="216"/>
      <c r="F6" s="216"/>
      <c r="G6" s="210"/>
      <c r="H6" s="216"/>
      <c r="I6" s="197"/>
      <c r="J6" s="37" t="s">
        <v>39</v>
      </c>
      <c r="K6" s="36" t="s">
        <v>40</v>
      </c>
      <c r="L6" s="38" t="s">
        <v>41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11</v>
      </c>
      <c r="X6" s="2">
        <v>12</v>
      </c>
      <c r="Y6" s="227"/>
      <c r="Z6" s="4" t="s">
        <v>39</v>
      </c>
      <c r="AA6" s="1" t="s">
        <v>40</v>
      </c>
      <c r="AB6" s="5" t="s">
        <v>41</v>
      </c>
      <c r="AC6" s="58" t="s">
        <v>130</v>
      </c>
      <c r="AD6" s="3" t="s">
        <v>49</v>
      </c>
      <c r="AE6" s="33" t="s">
        <v>50</v>
      </c>
    </row>
    <row r="7" spans="1:31" ht="64.5" customHeight="1">
      <c r="A7" s="213" t="s">
        <v>20</v>
      </c>
      <c r="B7" s="53" t="s">
        <v>98</v>
      </c>
      <c r="C7" s="53">
        <v>1</v>
      </c>
      <c r="D7" s="30" t="s">
        <v>56</v>
      </c>
      <c r="E7" s="30" t="s">
        <v>15</v>
      </c>
      <c r="F7" s="30" t="s">
        <v>57</v>
      </c>
      <c r="G7" s="31" t="s">
        <v>4</v>
      </c>
      <c r="H7" s="32">
        <v>1</v>
      </c>
      <c r="I7" s="40" t="s">
        <v>158</v>
      </c>
      <c r="J7" s="147" t="s">
        <v>61</v>
      </c>
      <c r="K7" s="147" t="s">
        <v>62</v>
      </c>
      <c r="L7" s="147" t="s">
        <v>63</v>
      </c>
      <c r="M7" s="225">
        <v>0.94</v>
      </c>
      <c r="N7" s="225"/>
      <c r="O7" s="225"/>
      <c r="P7" s="225"/>
      <c r="Q7" s="225"/>
      <c r="R7" s="225"/>
      <c r="S7" s="225">
        <v>0.94</v>
      </c>
      <c r="T7" s="225"/>
      <c r="U7" s="225"/>
      <c r="V7" s="225"/>
      <c r="W7" s="225"/>
      <c r="X7" s="225"/>
      <c r="Y7" s="40">
        <f>+AVERAGE(M7:X7)</f>
        <v>0.94</v>
      </c>
      <c r="Z7" s="39" t="s">
        <v>59</v>
      </c>
      <c r="AA7" s="147"/>
      <c r="AB7" s="147"/>
      <c r="AC7" s="147"/>
      <c r="AD7" s="147" t="s">
        <v>59</v>
      </c>
      <c r="AE7" s="61"/>
    </row>
    <row r="8" spans="1:31" ht="88.5" customHeight="1">
      <c r="A8" s="175"/>
      <c r="B8" s="151" t="s">
        <v>35</v>
      </c>
      <c r="C8" s="151">
        <v>2</v>
      </c>
      <c r="D8" s="7" t="s">
        <v>21</v>
      </c>
      <c r="E8" s="7" t="s">
        <v>5</v>
      </c>
      <c r="F8" s="7" t="s">
        <v>64</v>
      </c>
      <c r="G8" s="9" t="s">
        <v>4</v>
      </c>
      <c r="H8" s="144">
        <v>1</v>
      </c>
      <c r="I8" s="145">
        <v>1</v>
      </c>
      <c r="J8" s="147" t="s">
        <v>61</v>
      </c>
      <c r="K8" s="147" t="s">
        <v>62</v>
      </c>
      <c r="L8" s="147" t="s">
        <v>63</v>
      </c>
      <c r="M8" s="165">
        <v>1</v>
      </c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45">
        <v>1</v>
      </c>
      <c r="Z8" s="39" t="s">
        <v>59</v>
      </c>
      <c r="AA8" s="106"/>
      <c r="AB8" s="144"/>
      <c r="AC8" s="106"/>
      <c r="AD8" s="144" t="s">
        <v>59</v>
      </c>
      <c r="AE8" s="62"/>
    </row>
    <row r="9" spans="1:31" ht="63.75" customHeight="1">
      <c r="A9" s="175"/>
      <c r="B9" s="174" t="s">
        <v>36</v>
      </c>
      <c r="C9" s="151">
        <v>3</v>
      </c>
      <c r="D9" s="7" t="s">
        <v>11</v>
      </c>
      <c r="E9" s="7" t="s">
        <v>5</v>
      </c>
      <c r="F9" s="7" t="s">
        <v>64</v>
      </c>
      <c r="G9" s="9" t="s">
        <v>4</v>
      </c>
      <c r="H9" s="144">
        <v>0.9</v>
      </c>
      <c r="I9" s="145">
        <v>0.8</v>
      </c>
      <c r="J9" s="144" t="s">
        <v>61</v>
      </c>
      <c r="K9" s="144" t="s">
        <v>62</v>
      </c>
      <c r="L9" s="144" t="s">
        <v>63</v>
      </c>
      <c r="M9" s="165">
        <v>1</v>
      </c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45">
        <v>1</v>
      </c>
      <c r="Z9" s="39" t="s">
        <v>59</v>
      </c>
      <c r="AA9" s="106"/>
      <c r="AB9" s="144"/>
      <c r="AC9" s="106"/>
      <c r="AD9" s="144" t="s">
        <v>59</v>
      </c>
      <c r="AE9" s="62"/>
    </row>
    <row r="10" spans="1:31" ht="55.5" customHeight="1">
      <c r="A10" s="175"/>
      <c r="B10" s="174"/>
      <c r="C10" s="151">
        <v>4</v>
      </c>
      <c r="D10" s="7" t="s">
        <v>137</v>
      </c>
      <c r="E10" s="7" t="s">
        <v>5</v>
      </c>
      <c r="F10" s="7" t="s">
        <v>64</v>
      </c>
      <c r="G10" s="9" t="s">
        <v>4</v>
      </c>
      <c r="H10" s="144">
        <v>0.9</v>
      </c>
      <c r="I10" s="146">
        <v>1</v>
      </c>
      <c r="J10" s="144" t="s">
        <v>61</v>
      </c>
      <c r="K10" s="144" t="s">
        <v>62</v>
      </c>
      <c r="L10" s="144" t="s">
        <v>63</v>
      </c>
      <c r="M10" s="165">
        <v>0.92</v>
      </c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45">
        <v>0.92</v>
      </c>
      <c r="Z10" s="39" t="s">
        <v>59</v>
      </c>
      <c r="AA10" s="144"/>
      <c r="AB10" s="144"/>
      <c r="AC10" s="106"/>
      <c r="AD10" s="144" t="s">
        <v>59</v>
      </c>
      <c r="AE10" s="62"/>
    </row>
    <row r="11" spans="1:33" ht="57.75" customHeight="1">
      <c r="A11" s="175"/>
      <c r="B11" s="174"/>
      <c r="C11" s="151">
        <v>5</v>
      </c>
      <c r="D11" s="7" t="s">
        <v>26</v>
      </c>
      <c r="E11" s="7" t="s">
        <v>5</v>
      </c>
      <c r="F11" s="7" t="s">
        <v>144</v>
      </c>
      <c r="G11" s="9" t="s">
        <v>4</v>
      </c>
      <c r="H11" s="144">
        <v>0.9</v>
      </c>
      <c r="I11" s="146">
        <v>0.8</v>
      </c>
      <c r="J11" s="144" t="s">
        <v>61</v>
      </c>
      <c r="K11" s="144" t="s">
        <v>62</v>
      </c>
      <c r="L11" s="144" t="s">
        <v>63</v>
      </c>
      <c r="M11" s="180">
        <v>1</v>
      </c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45">
        <v>1</v>
      </c>
      <c r="Z11" s="85" t="s">
        <v>59</v>
      </c>
      <c r="AA11" s="106"/>
      <c r="AB11" s="144"/>
      <c r="AC11" s="106"/>
      <c r="AD11" s="144" t="s">
        <v>59</v>
      </c>
      <c r="AE11" s="62"/>
      <c r="AG11" s="46"/>
    </row>
    <row r="12" spans="1:31" ht="28.5" customHeight="1">
      <c r="A12" s="176"/>
      <c r="B12" s="184" t="s">
        <v>51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6"/>
      <c r="Z12" s="28">
        <v>5</v>
      </c>
      <c r="AA12" s="28">
        <f>+COUNTIF(AA7:AA11,"x")</f>
        <v>0</v>
      </c>
      <c r="AB12" s="28">
        <f>+COUNTIF(AB7:AB11,"x")</f>
        <v>0</v>
      </c>
      <c r="AC12" s="28">
        <f>+COUNTIF(AC7:AC11,"x")</f>
        <v>0</v>
      </c>
      <c r="AD12" s="28">
        <f>+COUNTIF(AD7:AD11,"x")</f>
        <v>5</v>
      </c>
      <c r="AE12" s="63">
        <f>+COUNTIF(AE7:AE11,"x")</f>
        <v>0</v>
      </c>
    </row>
    <row r="13" spans="1:31" ht="28.5" customHeight="1">
      <c r="A13" s="177"/>
      <c r="B13" s="187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9"/>
      <c r="Z13" s="43">
        <f aca="true" t="shared" si="0" ref="Z13:AE13">+Z12/$C$11</f>
        <v>1</v>
      </c>
      <c r="AA13" s="43">
        <f t="shared" si="0"/>
        <v>0</v>
      </c>
      <c r="AB13" s="43">
        <f t="shared" si="0"/>
        <v>0</v>
      </c>
      <c r="AC13" s="43">
        <f t="shared" si="0"/>
        <v>0</v>
      </c>
      <c r="AD13" s="43">
        <f t="shared" si="0"/>
        <v>1</v>
      </c>
      <c r="AE13" s="64">
        <f t="shared" si="0"/>
        <v>0</v>
      </c>
    </row>
    <row r="14" spans="1:31" ht="60.75" customHeight="1">
      <c r="A14" s="228" t="s">
        <v>43</v>
      </c>
      <c r="B14" s="230" t="s">
        <v>33</v>
      </c>
      <c r="C14" s="151">
        <v>1</v>
      </c>
      <c r="D14" s="7" t="s">
        <v>69</v>
      </c>
      <c r="E14" s="7" t="s">
        <v>16</v>
      </c>
      <c r="F14" s="7" t="s">
        <v>70</v>
      </c>
      <c r="G14" s="7" t="s">
        <v>22</v>
      </c>
      <c r="H14" s="148">
        <v>1</v>
      </c>
      <c r="I14" s="143">
        <v>0.9295</v>
      </c>
      <c r="J14" s="147" t="s">
        <v>152</v>
      </c>
      <c r="K14" s="147" t="s">
        <v>62</v>
      </c>
      <c r="L14" s="147" t="s">
        <v>63</v>
      </c>
      <c r="M14" s="167">
        <v>0.966</v>
      </c>
      <c r="N14" s="167"/>
      <c r="O14" s="167"/>
      <c r="P14" s="166">
        <v>0.901</v>
      </c>
      <c r="Q14" s="166"/>
      <c r="R14" s="166"/>
      <c r="S14" s="248">
        <v>0.786</v>
      </c>
      <c r="T14" s="248"/>
      <c r="U14" s="248"/>
      <c r="V14" s="166" t="s">
        <v>160</v>
      </c>
      <c r="W14" s="166"/>
      <c r="X14" s="166"/>
      <c r="Y14" s="41">
        <f>+AVERAGE(M14:X14)</f>
        <v>0.8843333333333333</v>
      </c>
      <c r="Z14" s="39" t="s">
        <v>59</v>
      </c>
      <c r="AA14" s="91"/>
      <c r="AB14" s="148"/>
      <c r="AC14" s="148"/>
      <c r="AD14" s="148" t="s">
        <v>59</v>
      </c>
      <c r="AE14" s="62"/>
    </row>
    <row r="15" spans="1:31" ht="60.75" customHeight="1">
      <c r="A15" s="229"/>
      <c r="B15" s="231"/>
      <c r="C15" s="151">
        <v>2</v>
      </c>
      <c r="D15" s="7" t="s">
        <v>71</v>
      </c>
      <c r="E15" s="7" t="s">
        <v>6</v>
      </c>
      <c r="F15" s="7" t="s">
        <v>72</v>
      </c>
      <c r="G15" s="7" t="s">
        <v>22</v>
      </c>
      <c r="H15" s="148">
        <v>0.7965</v>
      </c>
      <c r="I15" s="143">
        <v>0.7965</v>
      </c>
      <c r="J15" s="147" t="s">
        <v>61</v>
      </c>
      <c r="K15" s="147" t="s">
        <v>62</v>
      </c>
      <c r="L15" s="147" t="s">
        <v>63</v>
      </c>
      <c r="M15" s="180">
        <v>0.939</v>
      </c>
      <c r="N15" s="180"/>
      <c r="O15" s="180"/>
      <c r="P15" s="180"/>
      <c r="Q15" s="180"/>
      <c r="R15" s="180"/>
      <c r="S15" s="232">
        <v>0.9</v>
      </c>
      <c r="T15" s="232"/>
      <c r="U15" s="232"/>
      <c r="V15" s="232"/>
      <c r="W15" s="232"/>
      <c r="X15" s="232"/>
      <c r="Y15" s="145">
        <f>(M15+S15)/2</f>
        <v>0.9195</v>
      </c>
      <c r="Z15" s="39" t="s">
        <v>59</v>
      </c>
      <c r="AA15" s="91"/>
      <c r="AB15" s="148"/>
      <c r="AC15" s="148"/>
      <c r="AD15" s="144" t="s">
        <v>59</v>
      </c>
      <c r="AE15" s="62"/>
    </row>
    <row r="16" spans="1:31" ht="75" customHeight="1">
      <c r="A16" s="229"/>
      <c r="B16" s="231"/>
      <c r="C16" s="151">
        <v>3</v>
      </c>
      <c r="D16" s="7" t="s">
        <v>73</v>
      </c>
      <c r="E16" s="7" t="s">
        <v>17</v>
      </c>
      <c r="F16" s="7" t="s">
        <v>97</v>
      </c>
      <c r="G16" s="7" t="s">
        <v>22</v>
      </c>
      <c r="H16" s="148">
        <v>0.5</v>
      </c>
      <c r="I16" s="143">
        <v>0.433</v>
      </c>
      <c r="J16" s="147" t="s">
        <v>140</v>
      </c>
      <c r="K16" s="147" t="s">
        <v>141</v>
      </c>
      <c r="L16" s="147" t="s">
        <v>142</v>
      </c>
      <c r="M16" s="167">
        <v>0.429</v>
      </c>
      <c r="N16" s="167"/>
      <c r="O16" s="167"/>
      <c r="P16" s="167">
        <v>0.414</v>
      </c>
      <c r="Q16" s="167"/>
      <c r="R16" s="167"/>
      <c r="S16" s="167">
        <v>0.408</v>
      </c>
      <c r="T16" s="167"/>
      <c r="U16" s="167"/>
      <c r="V16" s="167" t="s">
        <v>162</v>
      </c>
      <c r="W16" s="167"/>
      <c r="X16" s="167"/>
      <c r="Y16" s="41">
        <f>+AVERAGE(M16:X16)</f>
        <v>0.417</v>
      </c>
      <c r="Z16" s="39" t="s">
        <v>59</v>
      </c>
      <c r="AA16" s="148"/>
      <c r="AB16" s="148"/>
      <c r="AC16" s="148"/>
      <c r="AD16" s="144" t="s">
        <v>59</v>
      </c>
      <c r="AE16" s="62"/>
    </row>
    <row r="17" spans="1:31" ht="94.5" customHeight="1">
      <c r="A17" s="229"/>
      <c r="B17" s="231"/>
      <c r="C17" s="151">
        <v>4</v>
      </c>
      <c r="D17" s="7" t="s">
        <v>74</v>
      </c>
      <c r="E17" s="7" t="s">
        <v>5</v>
      </c>
      <c r="F17" s="44" t="s">
        <v>75</v>
      </c>
      <c r="G17" s="7" t="s">
        <v>22</v>
      </c>
      <c r="H17" s="7" t="s">
        <v>31</v>
      </c>
      <c r="I17" s="7" t="s">
        <v>31</v>
      </c>
      <c r="J17" s="7" t="s">
        <v>76</v>
      </c>
      <c r="K17" s="7" t="s">
        <v>77</v>
      </c>
      <c r="L17" s="7" t="s">
        <v>78</v>
      </c>
      <c r="M17" s="171" t="s">
        <v>32</v>
      </c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3"/>
      <c r="Y17" s="145" t="s">
        <v>32</v>
      </c>
      <c r="Z17" s="39" t="s">
        <v>59</v>
      </c>
      <c r="AA17" s="148"/>
      <c r="AB17" s="148"/>
      <c r="AC17" s="148"/>
      <c r="AD17" s="144" t="s">
        <v>59</v>
      </c>
      <c r="AE17" s="62"/>
    </row>
    <row r="18" spans="1:31" ht="67.5" customHeight="1">
      <c r="A18" s="229"/>
      <c r="B18" s="231"/>
      <c r="C18" s="151">
        <v>5</v>
      </c>
      <c r="D18" s="7" t="s">
        <v>28</v>
      </c>
      <c r="E18" s="7" t="s">
        <v>5</v>
      </c>
      <c r="F18" s="7" t="s">
        <v>79</v>
      </c>
      <c r="G18" s="7" t="s">
        <v>24</v>
      </c>
      <c r="H18" s="12">
        <v>0.95</v>
      </c>
      <c r="I18" s="45">
        <v>0.991</v>
      </c>
      <c r="J18" s="12" t="s">
        <v>150</v>
      </c>
      <c r="K18" s="147" t="s">
        <v>151</v>
      </c>
      <c r="L18" s="147" t="s">
        <v>63</v>
      </c>
      <c r="M18" s="232">
        <v>0.9749</v>
      </c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145">
        <v>0.975</v>
      </c>
      <c r="Z18" s="39" t="s">
        <v>59</v>
      </c>
      <c r="AA18" s="91"/>
      <c r="AB18" s="148"/>
      <c r="AC18" s="148"/>
      <c r="AD18" s="144" t="s">
        <v>59</v>
      </c>
      <c r="AE18" s="62"/>
    </row>
    <row r="19" spans="1:31" ht="58.5" customHeight="1">
      <c r="A19" s="229"/>
      <c r="B19" s="231"/>
      <c r="C19" s="151">
        <v>6</v>
      </c>
      <c r="D19" s="7" t="s">
        <v>27</v>
      </c>
      <c r="E19" s="7" t="s">
        <v>5</v>
      </c>
      <c r="F19" s="7" t="s">
        <v>82</v>
      </c>
      <c r="G19" s="7" t="s">
        <v>24</v>
      </c>
      <c r="H19" s="12">
        <v>0.9</v>
      </c>
      <c r="I19" s="45">
        <v>0.977</v>
      </c>
      <c r="J19" s="147" t="s">
        <v>80</v>
      </c>
      <c r="K19" s="147" t="s">
        <v>81</v>
      </c>
      <c r="L19" s="147" t="s">
        <v>63</v>
      </c>
      <c r="M19" s="232">
        <v>0.916</v>
      </c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145">
        <v>0.916</v>
      </c>
      <c r="Z19" s="39" t="s">
        <v>59</v>
      </c>
      <c r="AA19" s="91"/>
      <c r="AB19" s="148"/>
      <c r="AC19" s="148"/>
      <c r="AD19" s="144" t="s">
        <v>59</v>
      </c>
      <c r="AE19" s="62"/>
    </row>
    <row r="20" spans="1:31" ht="28.5" customHeight="1">
      <c r="A20" s="176"/>
      <c r="B20" s="190" t="s">
        <v>51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2"/>
      <c r="Z20" s="28">
        <f aca="true" t="shared" si="1" ref="Z20:AE20">+COUNTIF(Z14:Z19,"x")</f>
        <v>6</v>
      </c>
      <c r="AA20" s="28">
        <f t="shared" si="1"/>
        <v>0</v>
      </c>
      <c r="AB20" s="28">
        <f t="shared" si="1"/>
        <v>0</v>
      </c>
      <c r="AC20" s="28">
        <f t="shared" si="1"/>
        <v>0</v>
      </c>
      <c r="AD20" s="28">
        <f t="shared" si="1"/>
        <v>6</v>
      </c>
      <c r="AE20" s="63">
        <f t="shared" si="1"/>
        <v>0</v>
      </c>
    </row>
    <row r="21" spans="1:31" ht="28.5" customHeight="1">
      <c r="A21" s="177"/>
      <c r="B21" s="193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5"/>
      <c r="Z21" s="43">
        <f aca="true" t="shared" si="2" ref="Z21:AE21">+Z20/$C$19</f>
        <v>1</v>
      </c>
      <c r="AA21" s="43">
        <f t="shared" si="2"/>
        <v>0</v>
      </c>
      <c r="AB21" s="43">
        <f t="shared" si="2"/>
        <v>0</v>
      </c>
      <c r="AC21" s="43">
        <f t="shared" si="2"/>
        <v>0</v>
      </c>
      <c r="AD21" s="43">
        <f t="shared" si="2"/>
        <v>1</v>
      </c>
      <c r="AE21" s="64">
        <f t="shared" si="2"/>
        <v>0</v>
      </c>
    </row>
    <row r="22" spans="1:31" ht="74.25" customHeight="1">
      <c r="A22" s="175" t="s">
        <v>44</v>
      </c>
      <c r="B22" s="174" t="s">
        <v>34</v>
      </c>
      <c r="C22" s="151">
        <v>1</v>
      </c>
      <c r="D22" s="7" t="s">
        <v>84</v>
      </c>
      <c r="E22" s="7" t="s">
        <v>17</v>
      </c>
      <c r="F22" s="7" t="s">
        <v>85</v>
      </c>
      <c r="G22" s="7" t="s">
        <v>23</v>
      </c>
      <c r="H22" s="12">
        <v>0.95</v>
      </c>
      <c r="I22" s="45">
        <v>0.988</v>
      </c>
      <c r="J22" s="12" t="s">
        <v>80</v>
      </c>
      <c r="K22" s="147" t="s">
        <v>81</v>
      </c>
      <c r="L22" s="147" t="s">
        <v>63</v>
      </c>
      <c r="M22" s="166">
        <v>0.98</v>
      </c>
      <c r="N22" s="166"/>
      <c r="O22" s="166"/>
      <c r="P22" s="166">
        <v>0.99</v>
      </c>
      <c r="Q22" s="166"/>
      <c r="R22" s="166"/>
      <c r="S22" s="166">
        <v>0.99</v>
      </c>
      <c r="T22" s="166"/>
      <c r="U22" s="166"/>
      <c r="V22" s="166">
        <v>0.97</v>
      </c>
      <c r="W22" s="166"/>
      <c r="X22" s="166"/>
      <c r="Y22" s="143">
        <f>+AVERAGE(M22:X22)</f>
        <v>0.9824999999999999</v>
      </c>
      <c r="Z22" s="39" t="s">
        <v>59</v>
      </c>
      <c r="AA22" s="148"/>
      <c r="AB22" s="148"/>
      <c r="AC22" s="148"/>
      <c r="AD22" s="144" t="s">
        <v>59</v>
      </c>
      <c r="AE22" s="62"/>
    </row>
    <row r="23" spans="1:31" ht="74.25" customHeight="1">
      <c r="A23" s="175"/>
      <c r="B23" s="174"/>
      <c r="C23" s="151">
        <v>2</v>
      </c>
      <c r="D23" s="7" t="s">
        <v>86</v>
      </c>
      <c r="E23" s="7" t="s">
        <v>17</v>
      </c>
      <c r="F23" s="7" t="s">
        <v>87</v>
      </c>
      <c r="G23" s="7" t="s">
        <v>23</v>
      </c>
      <c r="H23" s="107">
        <v>0.05</v>
      </c>
      <c r="I23" s="107">
        <v>0.022</v>
      </c>
      <c r="J23" s="148" t="s">
        <v>127</v>
      </c>
      <c r="K23" s="148" t="s">
        <v>128</v>
      </c>
      <c r="L23" s="148" t="s">
        <v>129</v>
      </c>
      <c r="M23" s="166">
        <v>0.0065</v>
      </c>
      <c r="N23" s="166"/>
      <c r="O23" s="166"/>
      <c r="P23" s="166">
        <v>0.0076</v>
      </c>
      <c r="Q23" s="166"/>
      <c r="R23" s="166"/>
      <c r="S23" s="166">
        <v>0.0105</v>
      </c>
      <c r="T23" s="166"/>
      <c r="U23" s="166"/>
      <c r="V23" s="166" t="s">
        <v>159</v>
      </c>
      <c r="W23" s="166"/>
      <c r="X23" s="166"/>
      <c r="Y23" s="143">
        <f>+AVERAGE(M23:X23)</f>
        <v>0.0082</v>
      </c>
      <c r="Z23" s="39" t="s">
        <v>59</v>
      </c>
      <c r="AA23" s="148"/>
      <c r="AB23" s="148"/>
      <c r="AC23" s="148"/>
      <c r="AD23" s="144" t="s">
        <v>59</v>
      </c>
      <c r="AE23" s="62"/>
    </row>
    <row r="24" spans="1:31" ht="77.25" customHeight="1">
      <c r="A24" s="175"/>
      <c r="B24" s="174"/>
      <c r="C24" s="151">
        <v>3</v>
      </c>
      <c r="D24" s="7" t="s">
        <v>92</v>
      </c>
      <c r="E24" s="7" t="s">
        <v>5</v>
      </c>
      <c r="F24" s="7" t="s">
        <v>143</v>
      </c>
      <c r="G24" s="7" t="s">
        <v>23</v>
      </c>
      <c r="H24" s="107">
        <v>0.95</v>
      </c>
      <c r="I24" s="128">
        <v>1</v>
      </c>
      <c r="J24" s="12" t="s">
        <v>61</v>
      </c>
      <c r="K24" s="147" t="s">
        <v>62</v>
      </c>
      <c r="L24" s="147" t="s">
        <v>63</v>
      </c>
      <c r="M24" s="180">
        <v>0.99</v>
      </c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43">
        <f>M24</f>
        <v>0.99</v>
      </c>
      <c r="Z24" s="86" t="s">
        <v>59</v>
      </c>
      <c r="AA24" s="8"/>
      <c r="AB24" s="8"/>
      <c r="AC24" s="8"/>
      <c r="AD24" s="12" t="s">
        <v>59</v>
      </c>
      <c r="AE24" s="62"/>
    </row>
    <row r="25" spans="1:31" ht="77.25" customHeight="1">
      <c r="A25" s="175"/>
      <c r="B25" s="174"/>
      <c r="C25" s="151">
        <v>4</v>
      </c>
      <c r="D25" s="7" t="s">
        <v>94</v>
      </c>
      <c r="E25" s="7" t="s">
        <v>15</v>
      </c>
      <c r="F25" s="7" t="s">
        <v>95</v>
      </c>
      <c r="G25" s="7" t="s">
        <v>23</v>
      </c>
      <c r="H25" s="12">
        <v>0.9</v>
      </c>
      <c r="I25" s="45">
        <v>0.395</v>
      </c>
      <c r="J25" s="147" t="s">
        <v>61</v>
      </c>
      <c r="K25" s="147" t="s">
        <v>62</v>
      </c>
      <c r="L25" s="147" t="s">
        <v>63</v>
      </c>
      <c r="M25" s="180">
        <v>0.82</v>
      </c>
      <c r="N25" s="180"/>
      <c r="O25" s="180"/>
      <c r="P25" s="180"/>
      <c r="Q25" s="180"/>
      <c r="R25" s="180"/>
      <c r="S25" s="180">
        <v>0.82</v>
      </c>
      <c r="T25" s="180"/>
      <c r="U25" s="180"/>
      <c r="V25" s="180"/>
      <c r="W25" s="180"/>
      <c r="X25" s="180"/>
      <c r="Y25" s="153">
        <f>(M25+S25)/2</f>
        <v>0.82</v>
      </c>
      <c r="Z25" s="86" t="s">
        <v>59</v>
      </c>
      <c r="AA25" s="132"/>
      <c r="AB25" s="8"/>
      <c r="AC25" s="8"/>
      <c r="AD25" s="12" t="s">
        <v>59</v>
      </c>
      <c r="AE25" s="62"/>
    </row>
    <row r="26" spans="1:31" ht="78.75" customHeight="1">
      <c r="A26" s="175"/>
      <c r="B26" s="174"/>
      <c r="C26" s="151">
        <v>5</v>
      </c>
      <c r="D26" s="7" t="s">
        <v>138</v>
      </c>
      <c r="E26" s="7" t="s">
        <v>15</v>
      </c>
      <c r="F26" s="7" t="s">
        <v>139</v>
      </c>
      <c r="G26" s="7" t="s">
        <v>23</v>
      </c>
      <c r="H26" s="12">
        <v>0.9</v>
      </c>
      <c r="I26" s="45">
        <v>0</v>
      </c>
      <c r="J26" s="147" t="s">
        <v>61</v>
      </c>
      <c r="K26" s="147" t="s">
        <v>62</v>
      </c>
      <c r="L26" s="147" t="s">
        <v>63</v>
      </c>
      <c r="M26" s="180">
        <v>0.99</v>
      </c>
      <c r="N26" s="180"/>
      <c r="O26" s="180"/>
      <c r="P26" s="180"/>
      <c r="Q26" s="180"/>
      <c r="R26" s="180"/>
      <c r="S26" s="180">
        <v>0.99</v>
      </c>
      <c r="T26" s="180"/>
      <c r="U26" s="180"/>
      <c r="V26" s="180"/>
      <c r="W26" s="180"/>
      <c r="X26" s="180"/>
      <c r="Y26" s="143">
        <f>(M26+S26)/2</f>
        <v>0.99</v>
      </c>
      <c r="Z26" s="86" t="s">
        <v>59</v>
      </c>
      <c r="AA26" s="132"/>
      <c r="AB26" s="8"/>
      <c r="AC26" s="132"/>
      <c r="AD26" s="12" t="s">
        <v>59</v>
      </c>
      <c r="AE26" s="62"/>
    </row>
    <row r="27" spans="1:31" ht="28.5" customHeight="1">
      <c r="A27" s="176"/>
      <c r="B27" s="190" t="s">
        <v>51</v>
      </c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2"/>
      <c r="Z27" s="28">
        <f aca="true" t="shared" si="3" ref="Z27:AE27">+COUNTIF(Z22:Z26,"x")</f>
        <v>5</v>
      </c>
      <c r="AA27" s="28">
        <f t="shared" si="3"/>
        <v>0</v>
      </c>
      <c r="AB27" s="28">
        <f t="shared" si="3"/>
        <v>0</v>
      </c>
      <c r="AC27" s="28">
        <f t="shared" si="3"/>
        <v>0</v>
      </c>
      <c r="AD27" s="28">
        <f>+COUNTIF(AD22:AD26,"x")</f>
        <v>5</v>
      </c>
      <c r="AE27" s="63">
        <f t="shared" si="3"/>
        <v>0</v>
      </c>
    </row>
    <row r="28" spans="1:31" ht="28.5" customHeight="1">
      <c r="A28" s="177"/>
      <c r="B28" s="193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5"/>
      <c r="Z28" s="43">
        <f aca="true" t="shared" si="4" ref="Z28:AE28">+Z27/$C$26</f>
        <v>1</v>
      </c>
      <c r="AA28" s="43">
        <f t="shared" si="4"/>
        <v>0</v>
      </c>
      <c r="AB28" s="43">
        <f t="shared" si="4"/>
        <v>0</v>
      </c>
      <c r="AC28" s="43">
        <f t="shared" si="4"/>
        <v>0</v>
      </c>
      <c r="AD28" s="43">
        <f t="shared" si="4"/>
        <v>1</v>
      </c>
      <c r="AE28" s="64">
        <f t="shared" si="4"/>
        <v>0</v>
      </c>
    </row>
    <row r="29" spans="1:31" ht="54.75" customHeight="1">
      <c r="A29" s="175" t="s">
        <v>10</v>
      </c>
      <c r="B29" s="174" t="s">
        <v>35</v>
      </c>
      <c r="C29" s="151">
        <v>1</v>
      </c>
      <c r="D29" s="7" t="s">
        <v>13</v>
      </c>
      <c r="E29" s="9" t="s">
        <v>5</v>
      </c>
      <c r="F29" s="7" t="s">
        <v>101</v>
      </c>
      <c r="G29" s="9" t="s">
        <v>4</v>
      </c>
      <c r="H29" s="148">
        <v>0.95</v>
      </c>
      <c r="I29" s="143">
        <v>1</v>
      </c>
      <c r="J29" s="12" t="s">
        <v>80</v>
      </c>
      <c r="K29" s="147" t="s">
        <v>81</v>
      </c>
      <c r="L29" s="147" t="s">
        <v>63</v>
      </c>
      <c r="M29" s="180">
        <v>1</v>
      </c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45">
        <f>+M29</f>
        <v>1</v>
      </c>
      <c r="Z29" s="39" t="s">
        <v>59</v>
      </c>
      <c r="AA29" s="148"/>
      <c r="AB29" s="148"/>
      <c r="AC29" s="148"/>
      <c r="AD29" s="144" t="s">
        <v>59</v>
      </c>
      <c r="AE29" s="62"/>
    </row>
    <row r="30" spans="1:31" ht="60.75" customHeight="1">
      <c r="A30" s="175"/>
      <c r="B30" s="174"/>
      <c r="C30" s="151">
        <v>2</v>
      </c>
      <c r="D30" s="7" t="s">
        <v>9</v>
      </c>
      <c r="E30" s="7" t="s">
        <v>15</v>
      </c>
      <c r="F30" s="7" t="s">
        <v>100</v>
      </c>
      <c r="G30" s="7" t="s">
        <v>4</v>
      </c>
      <c r="H30" s="148">
        <v>1</v>
      </c>
      <c r="I30" s="143">
        <v>0.845</v>
      </c>
      <c r="J30" s="147" t="s">
        <v>80</v>
      </c>
      <c r="K30" s="147" t="s">
        <v>81</v>
      </c>
      <c r="L30" s="147" t="s">
        <v>63</v>
      </c>
      <c r="M30" s="180">
        <v>0.9</v>
      </c>
      <c r="N30" s="180"/>
      <c r="O30" s="180"/>
      <c r="P30" s="180"/>
      <c r="Q30" s="180"/>
      <c r="R30" s="180"/>
      <c r="S30" s="180">
        <v>0.9</v>
      </c>
      <c r="T30" s="180"/>
      <c r="U30" s="180"/>
      <c r="V30" s="180"/>
      <c r="W30" s="180"/>
      <c r="X30" s="180"/>
      <c r="Y30" s="145">
        <f>+AVERAGE(M30:X30)</f>
        <v>0.9</v>
      </c>
      <c r="Z30" s="39" t="s">
        <v>59</v>
      </c>
      <c r="AA30" s="91"/>
      <c r="AB30" s="148"/>
      <c r="AC30" s="148"/>
      <c r="AD30" s="152" t="s">
        <v>59</v>
      </c>
      <c r="AE30" s="62"/>
    </row>
    <row r="31" spans="1:31" ht="54" customHeight="1">
      <c r="A31" s="175"/>
      <c r="B31" s="174"/>
      <c r="C31" s="151">
        <v>3</v>
      </c>
      <c r="D31" s="7" t="s">
        <v>14</v>
      </c>
      <c r="E31" s="7" t="s">
        <v>5</v>
      </c>
      <c r="F31" s="7" t="s">
        <v>99</v>
      </c>
      <c r="G31" s="9" t="s">
        <v>4</v>
      </c>
      <c r="H31" s="148">
        <v>0.9</v>
      </c>
      <c r="I31" s="143">
        <v>1</v>
      </c>
      <c r="J31" s="147" t="s">
        <v>61</v>
      </c>
      <c r="K31" s="147" t="s">
        <v>62</v>
      </c>
      <c r="L31" s="147" t="s">
        <v>63</v>
      </c>
      <c r="M31" s="180">
        <v>0.97</v>
      </c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45">
        <f>+M31</f>
        <v>0.97</v>
      </c>
      <c r="Z31" s="39" t="s">
        <v>59</v>
      </c>
      <c r="AA31" s="148"/>
      <c r="AB31" s="148"/>
      <c r="AC31" s="148"/>
      <c r="AD31" s="144" t="s">
        <v>59</v>
      </c>
      <c r="AE31" s="62"/>
    </row>
    <row r="32" spans="1:31" ht="53.25" customHeight="1">
      <c r="A32" s="175"/>
      <c r="B32" s="174"/>
      <c r="C32" s="151">
        <v>4</v>
      </c>
      <c r="D32" s="7" t="s">
        <v>102</v>
      </c>
      <c r="E32" s="9" t="s">
        <v>5</v>
      </c>
      <c r="F32" s="7" t="s">
        <v>103</v>
      </c>
      <c r="G32" s="7" t="s">
        <v>104</v>
      </c>
      <c r="H32" s="148">
        <v>1</v>
      </c>
      <c r="I32" s="143">
        <v>0.933</v>
      </c>
      <c r="J32" s="147" t="s">
        <v>61</v>
      </c>
      <c r="K32" s="147" t="s">
        <v>62</v>
      </c>
      <c r="L32" s="147" t="s">
        <v>63</v>
      </c>
      <c r="M32" s="165" t="s">
        <v>161</v>
      </c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45" t="str">
        <f>+M32</f>
        <v>85.71%</v>
      </c>
      <c r="Z32" s="39" t="s">
        <v>59</v>
      </c>
      <c r="AA32" s="91"/>
      <c r="AB32" s="148"/>
      <c r="AC32" s="148"/>
      <c r="AD32" s="144" t="s">
        <v>59</v>
      </c>
      <c r="AE32" s="65"/>
    </row>
    <row r="33" spans="1:31" ht="51.75" customHeight="1">
      <c r="A33" s="175"/>
      <c r="B33" s="174"/>
      <c r="C33" s="151">
        <v>5</v>
      </c>
      <c r="D33" s="7" t="s">
        <v>105</v>
      </c>
      <c r="E33" s="7" t="s">
        <v>15</v>
      </c>
      <c r="F33" s="11" t="s">
        <v>106</v>
      </c>
      <c r="G33" s="7" t="s">
        <v>104</v>
      </c>
      <c r="H33" s="148">
        <v>0</v>
      </c>
      <c r="I33" s="41">
        <v>0</v>
      </c>
      <c r="J33" s="148" t="s">
        <v>107</v>
      </c>
      <c r="K33" s="148" t="s">
        <v>108</v>
      </c>
      <c r="L33" s="148" t="s">
        <v>109</v>
      </c>
      <c r="M33" s="220">
        <v>0</v>
      </c>
      <c r="N33" s="221"/>
      <c r="O33" s="221"/>
      <c r="P33" s="221"/>
      <c r="Q33" s="221"/>
      <c r="R33" s="222"/>
      <c r="S33" s="206">
        <v>0</v>
      </c>
      <c r="T33" s="207"/>
      <c r="U33" s="207"/>
      <c r="V33" s="207"/>
      <c r="W33" s="207"/>
      <c r="X33" s="208"/>
      <c r="Y33" s="41">
        <f>+AVERAGE(M33:X33)</f>
        <v>0</v>
      </c>
      <c r="Z33" s="39" t="s">
        <v>59</v>
      </c>
      <c r="AA33" s="148"/>
      <c r="AB33" s="148"/>
      <c r="AC33" s="148"/>
      <c r="AD33" s="144" t="s">
        <v>59</v>
      </c>
      <c r="AE33" s="62"/>
    </row>
    <row r="34" spans="1:31" ht="28.5" customHeight="1">
      <c r="A34" s="218" t="s">
        <v>51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2"/>
      <c r="Z34" s="28">
        <f aca="true" t="shared" si="5" ref="Z34:AE34">+COUNTIF(Z29:Z33,"x")</f>
        <v>5</v>
      </c>
      <c r="AA34" s="28">
        <f t="shared" si="5"/>
        <v>0</v>
      </c>
      <c r="AB34" s="28">
        <f>+COUNTIF(AB29:AB33,"x")</f>
        <v>0</v>
      </c>
      <c r="AC34" s="28">
        <f>+COUNTIF(AB29:AB33,"x")</f>
        <v>0</v>
      </c>
      <c r="AD34" s="28">
        <f t="shared" si="5"/>
        <v>5</v>
      </c>
      <c r="AE34" s="63">
        <f t="shared" si="5"/>
        <v>0</v>
      </c>
    </row>
    <row r="35" spans="1:31" ht="28.5" customHeight="1">
      <c r="A35" s="219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5"/>
      <c r="Z35" s="43">
        <f aca="true" t="shared" si="6" ref="Z35:AE35">+Z34/$C$33</f>
        <v>1</v>
      </c>
      <c r="AA35" s="43">
        <f t="shared" si="6"/>
        <v>0</v>
      </c>
      <c r="AB35" s="43">
        <f t="shared" si="6"/>
        <v>0</v>
      </c>
      <c r="AC35" s="43">
        <f t="shared" si="6"/>
        <v>0</v>
      </c>
      <c r="AD35" s="43">
        <f t="shared" si="6"/>
        <v>1</v>
      </c>
      <c r="AE35" s="64">
        <f t="shared" si="6"/>
        <v>0</v>
      </c>
    </row>
    <row r="36" spans="1:31" ht="53.25" customHeight="1">
      <c r="A36" s="175" t="s">
        <v>8</v>
      </c>
      <c r="B36" s="174" t="s">
        <v>30</v>
      </c>
      <c r="C36" s="151">
        <v>1</v>
      </c>
      <c r="D36" s="7" t="s">
        <v>110</v>
      </c>
      <c r="E36" s="7" t="s">
        <v>15</v>
      </c>
      <c r="F36" s="7" t="s">
        <v>112</v>
      </c>
      <c r="G36" s="7" t="s">
        <v>29</v>
      </c>
      <c r="H36" s="148">
        <v>0.95</v>
      </c>
      <c r="I36" s="41">
        <v>0.9462</v>
      </c>
      <c r="J36" s="12" t="s">
        <v>126</v>
      </c>
      <c r="K36" s="147" t="s">
        <v>81</v>
      </c>
      <c r="L36" s="147" t="s">
        <v>63</v>
      </c>
      <c r="M36" s="165">
        <v>0.909</v>
      </c>
      <c r="N36" s="165"/>
      <c r="O36" s="165"/>
      <c r="P36" s="165"/>
      <c r="Q36" s="165"/>
      <c r="R36" s="165"/>
      <c r="S36" s="232">
        <v>1</v>
      </c>
      <c r="T36" s="232"/>
      <c r="U36" s="232"/>
      <c r="V36" s="232"/>
      <c r="W36" s="232"/>
      <c r="X36" s="232"/>
      <c r="Y36" s="145">
        <f>+AVERAGE(M36:X36)</f>
        <v>0.9545</v>
      </c>
      <c r="Z36" s="39" t="s">
        <v>59</v>
      </c>
      <c r="AA36" s="148"/>
      <c r="AB36" s="148"/>
      <c r="AC36" s="148"/>
      <c r="AD36" s="144" t="s">
        <v>59</v>
      </c>
      <c r="AE36" s="62"/>
    </row>
    <row r="37" spans="1:31" ht="57.75" customHeight="1">
      <c r="A37" s="175"/>
      <c r="B37" s="174"/>
      <c r="C37" s="151">
        <v>2</v>
      </c>
      <c r="D37" s="7" t="s">
        <v>111</v>
      </c>
      <c r="E37" s="7" t="s">
        <v>15</v>
      </c>
      <c r="F37" s="7" t="s">
        <v>113</v>
      </c>
      <c r="G37" s="7" t="s">
        <v>29</v>
      </c>
      <c r="H37" s="148">
        <v>0.95</v>
      </c>
      <c r="I37" s="41">
        <v>0.955</v>
      </c>
      <c r="J37" s="12" t="s">
        <v>126</v>
      </c>
      <c r="K37" s="147" t="s">
        <v>81</v>
      </c>
      <c r="L37" s="147" t="s">
        <v>63</v>
      </c>
      <c r="M37" s="165">
        <v>0.974</v>
      </c>
      <c r="N37" s="165"/>
      <c r="O37" s="165"/>
      <c r="P37" s="165"/>
      <c r="Q37" s="165"/>
      <c r="R37" s="165"/>
      <c r="S37" s="165">
        <v>1</v>
      </c>
      <c r="T37" s="165"/>
      <c r="U37" s="165"/>
      <c r="V37" s="165"/>
      <c r="W37" s="165"/>
      <c r="X37" s="165"/>
      <c r="Y37" s="145">
        <f>+AVERAGE(M37:X37)</f>
        <v>0.987</v>
      </c>
      <c r="Z37" s="39" t="s">
        <v>59</v>
      </c>
      <c r="AA37" s="148"/>
      <c r="AB37" s="148"/>
      <c r="AC37" s="148"/>
      <c r="AD37" s="144" t="s">
        <v>59</v>
      </c>
      <c r="AE37" s="62"/>
    </row>
    <row r="38" spans="1:31" ht="78" customHeight="1">
      <c r="A38" s="175"/>
      <c r="B38" s="174"/>
      <c r="C38" s="151">
        <v>3</v>
      </c>
      <c r="D38" s="7" t="s">
        <v>18</v>
      </c>
      <c r="E38" s="7" t="s">
        <v>15</v>
      </c>
      <c r="F38" s="7" t="s">
        <v>114</v>
      </c>
      <c r="G38" s="7" t="s">
        <v>25</v>
      </c>
      <c r="H38" s="12">
        <v>1</v>
      </c>
      <c r="I38" s="148">
        <v>1</v>
      </c>
      <c r="J38" s="147" t="s">
        <v>80</v>
      </c>
      <c r="K38" s="147" t="s">
        <v>81</v>
      </c>
      <c r="L38" s="147" t="s">
        <v>63</v>
      </c>
      <c r="M38" s="180">
        <v>1</v>
      </c>
      <c r="N38" s="180"/>
      <c r="O38" s="180"/>
      <c r="P38" s="180"/>
      <c r="Q38" s="180"/>
      <c r="R38" s="180"/>
      <c r="S38" s="180">
        <v>1</v>
      </c>
      <c r="T38" s="180"/>
      <c r="U38" s="180"/>
      <c r="V38" s="180"/>
      <c r="W38" s="180"/>
      <c r="X38" s="180"/>
      <c r="Y38" s="145">
        <f>+AVERAGE(M38:X38)</f>
        <v>1</v>
      </c>
      <c r="Z38" s="39" t="s">
        <v>59</v>
      </c>
      <c r="AA38" s="148"/>
      <c r="AB38" s="148"/>
      <c r="AC38" s="148"/>
      <c r="AD38" s="144" t="s">
        <v>59</v>
      </c>
      <c r="AE38" s="62"/>
    </row>
    <row r="39" spans="1:31" ht="51.75" customHeight="1">
      <c r="A39" s="175"/>
      <c r="B39" s="174"/>
      <c r="C39" s="151">
        <v>4</v>
      </c>
      <c r="D39" s="7" t="s">
        <v>115</v>
      </c>
      <c r="E39" s="7" t="s">
        <v>15</v>
      </c>
      <c r="F39" s="7" t="s">
        <v>116</v>
      </c>
      <c r="G39" s="7" t="s">
        <v>25</v>
      </c>
      <c r="H39" s="148">
        <v>1</v>
      </c>
      <c r="I39" s="41">
        <v>0.88</v>
      </c>
      <c r="J39" s="147" t="s">
        <v>135</v>
      </c>
      <c r="K39" s="147" t="s">
        <v>136</v>
      </c>
      <c r="L39" s="147" t="s">
        <v>63</v>
      </c>
      <c r="M39" s="220">
        <v>1</v>
      </c>
      <c r="N39" s="221"/>
      <c r="O39" s="221"/>
      <c r="P39" s="221"/>
      <c r="Q39" s="221"/>
      <c r="R39" s="222"/>
      <c r="S39" s="206">
        <v>0.909</v>
      </c>
      <c r="T39" s="207"/>
      <c r="U39" s="207"/>
      <c r="V39" s="207"/>
      <c r="W39" s="207"/>
      <c r="X39" s="208"/>
      <c r="Y39" s="41">
        <f>+AVERAGE(M39:X39)</f>
        <v>0.9545</v>
      </c>
      <c r="Z39" s="39" t="s">
        <v>59</v>
      </c>
      <c r="AA39" s="91"/>
      <c r="AB39" s="148"/>
      <c r="AC39" s="148"/>
      <c r="AD39" s="144" t="s">
        <v>59</v>
      </c>
      <c r="AE39" s="62"/>
    </row>
    <row r="40" spans="1:31" ht="28.5" customHeight="1">
      <c r="A40" s="218" t="s">
        <v>51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2"/>
      <c r="Z40" s="28">
        <f aca="true" t="shared" si="7" ref="Z40:AE40">+COUNTIF(Z36:Z39,"x")</f>
        <v>4</v>
      </c>
      <c r="AA40" s="28">
        <f t="shared" si="7"/>
        <v>0</v>
      </c>
      <c r="AB40" s="28">
        <f t="shared" si="7"/>
        <v>0</v>
      </c>
      <c r="AC40" s="28">
        <f t="shared" si="7"/>
        <v>0</v>
      </c>
      <c r="AD40" s="28">
        <f t="shared" si="7"/>
        <v>4</v>
      </c>
      <c r="AE40" s="63">
        <f t="shared" si="7"/>
        <v>0</v>
      </c>
    </row>
    <row r="41" spans="1:31" ht="28.5" customHeight="1">
      <c r="A41" s="219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5"/>
      <c r="Z41" s="43">
        <f aca="true" t="shared" si="8" ref="Z41:AE41">+Z40/$C$39</f>
        <v>1</v>
      </c>
      <c r="AA41" s="43">
        <f t="shared" si="8"/>
        <v>0</v>
      </c>
      <c r="AB41" s="43">
        <f t="shared" si="8"/>
        <v>0</v>
      </c>
      <c r="AC41" s="43">
        <f t="shared" si="8"/>
        <v>0</v>
      </c>
      <c r="AD41" s="43">
        <f t="shared" si="8"/>
        <v>1</v>
      </c>
      <c r="AE41" s="64">
        <f t="shared" si="8"/>
        <v>0</v>
      </c>
    </row>
    <row r="42" spans="1:31" ht="77.25" customHeight="1">
      <c r="A42" s="66" t="s">
        <v>117</v>
      </c>
      <c r="B42" s="53" t="s">
        <v>98</v>
      </c>
      <c r="C42" s="151">
        <v>1</v>
      </c>
      <c r="D42" s="7" t="s">
        <v>118</v>
      </c>
      <c r="E42" s="7" t="s">
        <v>5</v>
      </c>
      <c r="F42" s="7" t="s">
        <v>121</v>
      </c>
      <c r="G42" s="7" t="s">
        <v>119</v>
      </c>
      <c r="H42" s="12">
        <v>0.8</v>
      </c>
      <c r="I42" s="12">
        <v>0.92</v>
      </c>
      <c r="J42" s="147" t="s">
        <v>61</v>
      </c>
      <c r="K42" s="147" t="s">
        <v>62</v>
      </c>
      <c r="L42" s="147" t="s">
        <v>63</v>
      </c>
      <c r="M42" s="171">
        <f>AD46</f>
        <v>1</v>
      </c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3"/>
      <c r="Y42" s="41">
        <f>+AVERAGE(M42:X42)</f>
        <v>1</v>
      </c>
      <c r="Z42" s="39" t="s">
        <v>59</v>
      </c>
      <c r="AA42" s="148"/>
      <c r="AB42" s="148"/>
      <c r="AC42" s="148"/>
      <c r="AD42" s="144"/>
      <c r="AE42" s="62"/>
    </row>
    <row r="43" spans="1:31" ht="28.5" customHeight="1">
      <c r="A43" s="218" t="s">
        <v>51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2"/>
      <c r="Z43" s="28">
        <f aca="true" t="shared" si="9" ref="Z43:AE43">+COUNTIF(Z42,"x")</f>
        <v>1</v>
      </c>
      <c r="AA43" s="28">
        <f t="shared" si="9"/>
        <v>0</v>
      </c>
      <c r="AB43" s="28">
        <f t="shared" si="9"/>
        <v>0</v>
      </c>
      <c r="AC43" s="28">
        <f t="shared" si="9"/>
        <v>0</v>
      </c>
      <c r="AD43" s="28">
        <f t="shared" si="9"/>
        <v>0</v>
      </c>
      <c r="AE43" s="63">
        <f t="shared" si="9"/>
        <v>0</v>
      </c>
    </row>
    <row r="44" spans="1:31" ht="28.5" customHeight="1">
      <c r="A44" s="219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5"/>
      <c r="Z44" s="43">
        <f aca="true" t="shared" si="10" ref="Z44:AE44">+Z43/$C$42</f>
        <v>1</v>
      </c>
      <c r="AA44" s="43">
        <f t="shared" si="10"/>
        <v>0</v>
      </c>
      <c r="AB44" s="43">
        <f t="shared" si="10"/>
        <v>0</v>
      </c>
      <c r="AC44" s="43">
        <f t="shared" si="10"/>
        <v>0</v>
      </c>
      <c r="AD44" s="43">
        <f t="shared" si="10"/>
        <v>0</v>
      </c>
      <c r="AE44" s="64">
        <f t="shared" si="10"/>
        <v>0</v>
      </c>
    </row>
    <row r="45" spans="1:31" ht="33.75" customHeight="1">
      <c r="A45" s="168" t="s">
        <v>52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70"/>
      <c r="Z45" s="29">
        <f aca="true" t="shared" si="11" ref="Z45:AE45">+(Z12+Z20+Z27+Z34+Z40)</f>
        <v>25</v>
      </c>
      <c r="AA45" s="29">
        <f t="shared" si="11"/>
        <v>0</v>
      </c>
      <c r="AB45" s="29">
        <f t="shared" si="11"/>
        <v>0</v>
      </c>
      <c r="AC45" s="29">
        <f t="shared" si="11"/>
        <v>0</v>
      </c>
      <c r="AD45" s="29">
        <f t="shared" si="11"/>
        <v>25</v>
      </c>
      <c r="AE45" s="67">
        <f t="shared" si="11"/>
        <v>0</v>
      </c>
    </row>
    <row r="46" spans="1:31" ht="20.25">
      <c r="A46" s="59"/>
      <c r="B46" s="18"/>
      <c r="C46" s="18"/>
      <c r="D46" s="19"/>
      <c r="E46" s="18"/>
      <c r="F46" s="18"/>
      <c r="G46" s="150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2" t="s">
        <v>53</v>
      </c>
      <c r="T46" s="202"/>
      <c r="U46" s="202"/>
      <c r="V46" s="202"/>
      <c r="W46" s="202"/>
      <c r="X46" s="202"/>
      <c r="Y46" s="202"/>
      <c r="Z46" s="202">
        <f>SUM(Z45:AC45)</f>
        <v>25</v>
      </c>
      <c r="AA46" s="202"/>
      <c r="AB46" s="202"/>
      <c r="AC46" s="135"/>
      <c r="AD46" s="68">
        <f>AD45/(AD45+AE45)</f>
        <v>1</v>
      </c>
      <c r="AE46" s="69">
        <f>+AE45/(AD45+AE45)</f>
        <v>0</v>
      </c>
    </row>
    <row r="47" spans="1:31" ht="15" thickBot="1">
      <c r="A47" s="70"/>
      <c r="B47" s="71"/>
      <c r="C47" s="71"/>
      <c r="D47" s="72"/>
      <c r="E47" s="71"/>
      <c r="F47" s="71"/>
      <c r="G47" s="73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4"/>
      <c r="AA47" s="74"/>
      <c r="AB47" s="74"/>
      <c r="AC47" s="74"/>
      <c r="AD47" s="71"/>
      <c r="AE47" s="75"/>
    </row>
    <row r="135" spans="1:31" ht="15">
      <c r="A135" s="10"/>
      <c r="B135" s="10"/>
      <c r="C135" s="10"/>
      <c r="D135" s="15"/>
      <c r="E135" s="10"/>
      <c r="F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</row>
    <row r="136" spans="1:31" ht="15">
      <c r="A136" s="10"/>
      <c r="B136" s="10"/>
      <c r="C136" s="10"/>
      <c r="D136" s="15"/>
      <c r="E136" s="10"/>
      <c r="F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</row>
    <row r="137" spans="1:31" ht="15">
      <c r="A137" s="10"/>
      <c r="B137" s="10"/>
      <c r="C137" s="10"/>
      <c r="D137" s="15"/>
      <c r="E137" s="10"/>
      <c r="F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6"/>
    </row>
    <row r="138" spans="1:31" ht="15">
      <c r="A138" s="17"/>
      <c r="B138" s="18"/>
      <c r="C138" s="18"/>
      <c r="D138" s="19"/>
      <c r="E138" s="18"/>
      <c r="F138" s="150"/>
      <c r="G138" s="150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50"/>
    </row>
    <row r="139" spans="1:31" ht="14.25">
      <c r="A139" s="21"/>
      <c r="B139" s="18"/>
      <c r="C139" s="18"/>
      <c r="D139" s="19"/>
      <c r="E139" s="18"/>
      <c r="F139" s="18"/>
      <c r="G139" s="150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50"/>
    </row>
    <row r="140" spans="1:31" ht="14.25">
      <c r="A140" s="21"/>
      <c r="B140" s="18"/>
      <c r="C140" s="18"/>
      <c r="D140" s="19"/>
      <c r="E140" s="18"/>
      <c r="F140" s="18"/>
      <c r="G140" s="150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50"/>
    </row>
    <row r="141" spans="1:31" ht="14.25">
      <c r="A141" s="21"/>
      <c r="B141" s="18"/>
      <c r="C141" s="18"/>
      <c r="D141" s="19"/>
      <c r="E141" s="18"/>
      <c r="F141" s="18"/>
      <c r="G141" s="150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50"/>
    </row>
    <row r="142" spans="1:31" ht="14.25">
      <c r="A142" s="18"/>
      <c r="B142" s="18"/>
      <c r="C142" s="18"/>
      <c r="D142" s="19"/>
      <c r="E142" s="18"/>
      <c r="F142" s="18"/>
      <c r="G142" s="150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50"/>
    </row>
    <row r="143" spans="1:31" ht="15">
      <c r="A143" s="150"/>
      <c r="B143" s="150"/>
      <c r="C143" s="150"/>
      <c r="D143" s="15"/>
      <c r="E143" s="16"/>
      <c r="F143" s="16"/>
      <c r="G143" s="150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</row>
    <row r="144" spans="1:31" ht="14.25">
      <c r="A144" s="18"/>
      <c r="B144" s="18"/>
      <c r="C144" s="18"/>
      <c r="D144" s="19"/>
      <c r="E144" s="18"/>
      <c r="F144" s="18"/>
      <c r="G144" s="23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50"/>
    </row>
    <row r="145" spans="1:31" ht="14.25">
      <c r="A145" s="150"/>
      <c r="B145" s="149"/>
      <c r="C145" s="149"/>
      <c r="D145" s="19"/>
      <c r="E145" s="150"/>
      <c r="F145" s="150"/>
      <c r="G145" s="23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49"/>
    </row>
    <row r="146" spans="1:31" ht="14.25">
      <c r="A146" s="150"/>
      <c r="B146" s="149"/>
      <c r="C146" s="149"/>
      <c r="D146" s="19"/>
      <c r="E146" s="150"/>
      <c r="F146" s="150"/>
      <c r="G146" s="23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  <c r="AA146" s="150"/>
      <c r="AB146" s="150"/>
      <c r="AC146" s="150"/>
      <c r="AD146" s="150"/>
      <c r="AE146" s="149"/>
    </row>
    <row r="147" spans="1:31" ht="14.25">
      <c r="A147" s="150"/>
      <c r="B147" s="149"/>
      <c r="C147" s="149"/>
      <c r="D147" s="19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  <c r="AA147" s="150"/>
      <c r="AB147" s="150"/>
      <c r="AC147" s="150"/>
      <c r="AD147" s="150"/>
      <c r="AE147" s="149"/>
    </row>
    <row r="148" spans="1:31" ht="14.25">
      <c r="A148" s="19"/>
      <c r="B148" s="19"/>
      <c r="C148" s="19"/>
      <c r="D148" s="19"/>
      <c r="E148" s="19"/>
      <c r="F148" s="19"/>
      <c r="G148" s="150"/>
      <c r="H148" s="24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</row>
    <row r="149" spans="1:31" ht="14.25">
      <c r="A149" s="19"/>
      <c r="B149" s="19"/>
      <c r="C149" s="19"/>
      <c r="D149" s="19"/>
      <c r="E149" s="25"/>
      <c r="F149" s="19"/>
      <c r="G149" s="150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</row>
    <row r="150" spans="1:31" ht="14.25">
      <c r="A150" s="19"/>
      <c r="B150" s="19"/>
      <c r="C150" s="19"/>
      <c r="D150" s="19"/>
      <c r="E150" s="25"/>
      <c r="F150" s="26"/>
      <c r="G150" s="150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25"/>
    </row>
    <row r="151" spans="1:31" ht="14.25">
      <c r="A151" s="19"/>
      <c r="B151" s="19"/>
      <c r="C151" s="19"/>
      <c r="D151" s="19"/>
      <c r="E151" s="25"/>
      <c r="F151" s="19"/>
      <c r="G151" s="150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</row>
    <row r="152" spans="1:31" ht="15">
      <c r="A152" s="10"/>
      <c r="B152" s="10"/>
      <c r="C152" s="10"/>
      <c r="D152" s="15"/>
      <c r="E152" s="10"/>
      <c r="F152" s="10"/>
      <c r="G152" s="15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6"/>
    </row>
    <row r="153" spans="1:31" ht="15">
      <c r="A153" s="16"/>
      <c r="B153" s="16"/>
      <c r="C153" s="16"/>
      <c r="D153" s="14"/>
      <c r="E153" s="16"/>
      <c r="F153" s="16"/>
      <c r="G153" s="150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</row>
    <row r="154" spans="1:31" ht="14.25">
      <c r="A154" s="18"/>
      <c r="B154" s="18"/>
      <c r="C154" s="18"/>
      <c r="D154" s="19"/>
      <c r="E154" s="18"/>
      <c r="F154" s="18"/>
      <c r="G154" s="217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50"/>
    </row>
    <row r="155" spans="1:31" ht="14.25">
      <c r="A155" s="18"/>
      <c r="B155" s="18"/>
      <c r="C155" s="18"/>
      <c r="D155" s="19"/>
      <c r="E155" s="18"/>
      <c r="F155" s="18"/>
      <c r="G155" s="217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50"/>
    </row>
    <row r="156" spans="1:31" ht="14.25">
      <c r="A156" s="18"/>
      <c r="B156" s="18"/>
      <c r="C156" s="18"/>
      <c r="D156" s="19"/>
      <c r="E156" s="18"/>
      <c r="F156" s="18"/>
      <c r="G156" s="150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50"/>
    </row>
    <row r="157" spans="1:31" ht="14.25">
      <c r="A157" s="18"/>
      <c r="B157" s="18"/>
      <c r="C157" s="18"/>
      <c r="D157" s="19"/>
      <c r="E157" s="18"/>
      <c r="F157" s="18"/>
      <c r="G157" s="217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50"/>
    </row>
    <row r="158" spans="1:31" ht="14.25">
      <c r="A158" s="18"/>
      <c r="B158" s="18"/>
      <c r="C158" s="18"/>
      <c r="D158" s="19"/>
      <c r="E158" s="18"/>
      <c r="F158" s="18"/>
      <c r="G158" s="217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50"/>
    </row>
    <row r="159" spans="1:31" ht="14.25">
      <c r="A159" s="18"/>
      <c r="B159" s="18"/>
      <c r="C159" s="18"/>
      <c r="D159" s="19"/>
      <c r="E159" s="18"/>
      <c r="F159" s="18"/>
      <c r="G159" s="214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50"/>
    </row>
    <row r="160" spans="1:31" ht="14.25">
      <c r="A160" s="18"/>
      <c r="B160" s="18"/>
      <c r="C160" s="18"/>
      <c r="D160" s="19"/>
      <c r="E160" s="18"/>
      <c r="F160" s="18"/>
      <c r="G160" s="214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50"/>
    </row>
    <row r="161" spans="1:31" ht="14.25">
      <c r="A161" s="18"/>
      <c r="B161" s="18"/>
      <c r="C161" s="18"/>
      <c r="D161" s="19"/>
      <c r="E161" s="18"/>
      <c r="F161" s="18"/>
      <c r="G161" s="150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50"/>
    </row>
    <row r="162" spans="1:31" ht="14.25">
      <c r="A162" s="18"/>
      <c r="B162" s="18"/>
      <c r="C162" s="18"/>
      <c r="D162" s="19"/>
      <c r="E162" s="18"/>
      <c r="F162" s="18"/>
      <c r="G162" s="150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50"/>
    </row>
    <row r="163" spans="1:31" ht="14.25">
      <c r="A163" s="18"/>
      <c r="B163" s="18"/>
      <c r="C163" s="18"/>
      <c r="D163" s="19"/>
      <c r="E163" s="18"/>
      <c r="F163" s="18"/>
      <c r="G163" s="150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50"/>
    </row>
    <row r="164" spans="1:31" ht="14.25">
      <c r="A164" s="18"/>
      <c r="B164" s="18"/>
      <c r="C164" s="18"/>
      <c r="D164" s="19"/>
      <c r="E164" s="18"/>
      <c r="F164" s="18"/>
      <c r="G164" s="150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50"/>
    </row>
    <row r="165" spans="1:31" ht="14.25">
      <c r="A165" s="18"/>
      <c r="B165" s="18"/>
      <c r="C165" s="18"/>
      <c r="D165" s="19"/>
      <c r="E165" s="18"/>
      <c r="F165" s="18"/>
      <c r="G165" s="150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50"/>
    </row>
    <row r="166" spans="1:31" ht="14.25">
      <c r="A166" s="18"/>
      <c r="B166" s="18"/>
      <c r="C166" s="18"/>
      <c r="D166" s="19"/>
      <c r="E166" s="18"/>
      <c r="F166" s="18"/>
      <c r="G166" s="150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50"/>
    </row>
    <row r="167" spans="1:31" ht="14.25">
      <c r="A167" s="18"/>
      <c r="B167" s="18"/>
      <c r="C167" s="18"/>
      <c r="D167" s="19"/>
      <c r="E167" s="18"/>
      <c r="F167" s="18"/>
      <c r="G167" s="150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50"/>
    </row>
    <row r="168" spans="1:31" ht="14.25">
      <c r="A168" s="18"/>
      <c r="B168" s="18"/>
      <c r="C168" s="18"/>
      <c r="D168" s="19"/>
      <c r="E168" s="18"/>
      <c r="F168" s="18"/>
      <c r="G168" s="150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50"/>
    </row>
    <row r="169" spans="1:31" ht="14.25">
      <c r="A169" s="18"/>
      <c r="B169" s="18"/>
      <c r="C169" s="18"/>
      <c r="D169" s="19"/>
      <c r="E169" s="18"/>
      <c r="F169" s="18"/>
      <c r="G169" s="150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50"/>
    </row>
    <row r="170" spans="1:31" ht="14.25">
      <c r="A170" s="18"/>
      <c r="B170" s="18"/>
      <c r="C170" s="18"/>
      <c r="D170" s="19"/>
      <c r="E170" s="18"/>
      <c r="F170" s="18"/>
      <c r="G170" s="150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50"/>
    </row>
    <row r="171" spans="1:31" ht="14.25">
      <c r="A171" s="18"/>
      <c r="B171" s="18"/>
      <c r="C171" s="18"/>
      <c r="D171" s="19"/>
      <c r="E171" s="18"/>
      <c r="F171" s="18"/>
      <c r="G171" s="150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50"/>
    </row>
    <row r="172" spans="1:31" ht="14.25">
      <c r="A172" s="18"/>
      <c r="B172" s="18"/>
      <c r="C172" s="18"/>
      <c r="D172" s="19"/>
      <c r="E172" s="18"/>
      <c r="F172" s="18"/>
      <c r="G172" s="150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50"/>
    </row>
    <row r="173" spans="1:31" ht="14.25">
      <c r="A173" s="18"/>
      <c r="B173" s="18"/>
      <c r="C173" s="18"/>
      <c r="D173" s="19"/>
      <c r="E173" s="18"/>
      <c r="F173" s="18"/>
      <c r="G173" s="150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50"/>
    </row>
    <row r="174" spans="1:31" ht="14.25">
      <c r="A174" s="18"/>
      <c r="B174" s="18"/>
      <c r="C174" s="18"/>
      <c r="D174" s="19"/>
      <c r="E174" s="18"/>
      <c r="F174" s="18"/>
      <c r="G174" s="150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50"/>
    </row>
    <row r="175" spans="1:31" ht="14.25">
      <c r="A175" s="18"/>
      <c r="B175" s="18"/>
      <c r="C175" s="18"/>
      <c r="D175" s="19"/>
      <c r="E175" s="18"/>
      <c r="F175" s="18"/>
      <c r="G175" s="150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50"/>
    </row>
    <row r="176" spans="1:31" ht="14.25">
      <c r="A176" s="18"/>
      <c r="B176" s="18"/>
      <c r="C176" s="18"/>
      <c r="D176" s="19"/>
      <c r="E176" s="18"/>
      <c r="F176" s="18"/>
      <c r="G176" s="150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50"/>
    </row>
    <row r="177" spans="1:31" ht="14.25">
      <c r="A177" s="18"/>
      <c r="B177" s="18"/>
      <c r="C177" s="18"/>
      <c r="D177" s="19"/>
      <c r="E177" s="18"/>
      <c r="F177" s="18"/>
      <c r="G177" s="150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50"/>
    </row>
  </sheetData>
  <sheetProtection/>
  <mergeCells count="93">
    <mergeCell ref="G159:G160"/>
    <mergeCell ref="A43:Y44"/>
    <mergeCell ref="A45:Y45"/>
    <mergeCell ref="S46:Y46"/>
    <mergeCell ref="Z46:AB46"/>
    <mergeCell ref="G154:G155"/>
    <mergeCell ref="G157:G158"/>
    <mergeCell ref="M38:R38"/>
    <mergeCell ref="S38:X38"/>
    <mergeCell ref="M39:R39"/>
    <mergeCell ref="S39:X39"/>
    <mergeCell ref="A40:Y41"/>
    <mergeCell ref="M42:X42"/>
    <mergeCell ref="M32:X32"/>
    <mergeCell ref="M33:R33"/>
    <mergeCell ref="S33:X33"/>
    <mergeCell ref="A34:Y35"/>
    <mergeCell ref="A36:A39"/>
    <mergeCell ref="B36:B39"/>
    <mergeCell ref="M36:R36"/>
    <mergeCell ref="S36:X36"/>
    <mergeCell ref="M37:R37"/>
    <mergeCell ref="S37:X37"/>
    <mergeCell ref="M26:R26"/>
    <mergeCell ref="S26:X26"/>
    <mergeCell ref="A27:A28"/>
    <mergeCell ref="B27:Y28"/>
    <mergeCell ref="A29:A33"/>
    <mergeCell ref="B29:B33"/>
    <mergeCell ref="M29:X29"/>
    <mergeCell ref="M30:R30"/>
    <mergeCell ref="S30:X30"/>
    <mergeCell ref="M31:X31"/>
    <mergeCell ref="P23:R23"/>
    <mergeCell ref="S23:U23"/>
    <mergeCell ref="V23:X23"/>
    <mergeCell ref="M24:X24"/>
    <mergeCell ref="M25:R25"/>
    <mergeCell ref="S25:X25"/>
    <mergeCell ref="M19:X19"/>
    <mergeCell ref="A20:A21"/>
    <mergeCell ref="B20:Y21"/>
    <mergeCell ref="A22:A26"/>
    <mergeCell ref="B22:B26"/>
    <mergeCell ref="M22:O22"/>
    <mergeCell ref="P22:R22"/>
    <mergeCell ref="S22:U22"/>
    <mergeCell ref="V22:X22"/>
    <mergeCell ref="M23:O23"/>
    <mergeCell ref="M16:O16"/>
    <mergeCell ref="P16:R16"/>
    <mergeCell ref="S16:U16"/>
    <mergeCell ref="V16:X16"/>
    <mergeCell ref="M17:X17"/>
    <mergeCell ref="M18:X18"/>
    <mergeCell ref="A12:A13"/>
    <mergeCell ref="B12:Y13"/>
    <mergeCell ref="A14:A19"/>
    <mergeCell ref="B14:B19"/>
    <mergeCell ref="M14:O14"/>
    <mergeCell ref="P14:R14"/>
    <mergeCell ref="S14:U14"/>
    <mergeCell ref="V14:X14"/>
    <mergeCell ref="M15:R15"/>
    <mergeCell ref="S15:X15"/>
    <mergeCell ref="Z5:AC5"/>
    <mergeCell ref="AD5:AE5"/>
    <mergeCell ref="A7:A11"/>
    <mergeCell ref="M7:R7"/>
    <mergeCell ref="S7:X7"/>
    <mergeCell ref="M8:X8"/>
    <mergeCell ref="B9:B11"/>
    <mergeCell ref="M9:X9"/>
    <mergeCell ref="M10:X10"/>
    <mergeCell ref="M11:X11"/>
    <mergeCell ref="G5:G6"/>
    <mergeCell ref="H5:H6"/>
    <mergeCell ref="I5:I6"/>
    <mergeCell ref="J5:L5"/>
    <mergeCell ref="M5:X5"/>
    <mergeCell ref="Y5:Y6"/>
    <mergeCell ref="A5:A6"/>
    <mergeCell ref="B5:B6"/>
    <mergeCell ref="C5:C6"/>
    <mergeCell ref="D5:D6"/>
    <mergeCell ref="E5:E6"/>
    <mergeCell ref="F5:F6"/>
    <mergeCell ref="A1:A3"/>
    <mergeCell ref="B1:G3"/>
    <mergeCell ref="H1:AA3"/>
    <mergeCell ref="AB1:AE1"/>
    <mergeCell ref="AB2:AE2"/>
    <mergeCell ref="AB3:AE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7"/>
  <sheetViews>
    <sheetView tabSelected="1" view="pageBreakPreview" zoomScale="60" zoomScaleNormal="66" workbookViewId="0" topLeftCell="A36">
      <selection activeCell="A45" sqref="A45:Y45"/>
    </sheetView>
  </sheetViews>
  <sheetFormatPr defaultColWidth="11.421875" defaultRowHeight="12.75"/>
  <cols>
    <col min="1" max="1" width="16.57421875" style="6" customWidth="1"/>
    <col min="2" max="2" width="37.8515625" style="6" customWidth="1"/>
    <col min="3" max="3" width="6.8515625" style="6" customWidth="1"/>
    <col min="4" max="4" width="22.28125" style="13" customWidth="1"/>
    <col min="5" max="5" width="17.7109375" style="6" customWidth="1"/>
    <col min="6" max="6" width="51.00390625" style="6" customWidth="1"/>
    <col min="7" max="7" width="18.28125" style="27" customWidth="1"/>
    <col min="8" max="8" width="10.57421875" style="6" customWidth="1"/>
    <col min="9" max="9" width="13.421875" style="6" customWidth="1"/>
    <col min="10" max="12" width="10.140625" style="6" customWidth="1"/>
    <col min="13" max="24" width="6.28125" style="6" customWidth="1"/>
    <col min="25" max="25" width="15.57421875" style="6" customWidth="1"/>
    <col min="26" max="28" width="9.00390625" style="6" customWidth="1"/>
    <col min="29" max="29" width="11.00390625" style="6" customWidth="1"/>
    <col min="30" max="30" width="10.140625" style="6" customWidth="1"/>
    <col min="31" max="31" width="8.421875" style="27" customWidth="1"/>
    <col min="32" max="16384" width="11.421875" style="6" customWidth="1"/>
  </cols>
  <sheetData>
    <row r="1" spans="1:31" ht="21" customHeight="1">
      <c r="A1" s="211"/>
      <c r="B1" s="233" t="s">
        <v>146</v>
      </c>
      <c r="C1" s="234"/>
      <c r="D1" s="234"/>
      <c r="E1" s="234"/>
      <c r="F1" s="234"/>
      <c r="G1" s="234"/>
      <c r="H1" s="234" t="s">
        <v>146</v>
      </c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9"/>
      <c r="AB1" s="198" t="s">
        <v>54</v>
      </c>
      <c r="AC1" s="198"/>
      <c r="AD1" s="198"/>
      <c r="AE1" s="199"/>
    </row>
    <row r="2" spans="1:31" ht="21" customHeight="1">
      <c r="A2" s="212"/>
      <c r="B2" s="235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40"/>
      <c r="AB2" s="200" t="s">
        <v>145</v>
      </c>
      <c r="AC2" s="200"/>
      <c r="AD2" s="200"/>
      <c r="AE2" s="201"/>
    </row>
    <row r="3" spans="1:31" ht="21" customHeight="1">
      <c r="A3" s="212"/>
      <c r="B3" s="237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41"/>
      <c r="AB3" s="200" t="s">
        <v>48</v>
      </c>
      <c r="AC3" s="200"/>
      <c r="AD3" s="200"/>
      <c r="AE3" s="201"/>
    </row>
    <row r="4" spans="1:31" ht="15" thickBot="1">
      <c r="A4" s="59"/>
      <c r="B4" s="18"/>
      <c r="C4" s="18"/>
      <c r="D4" s="19"/>
      <c r="E4" s="18"/>
      <c r="F4" s="18"/>
      <c r="G4" s="159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60"/>
    </row>
    <row r="5" spans="1:31" ht="30" customHeight="1">
      <c r="A5" s="215" t="s">
        <v>7</v>
      </c>
      <c r="B5" s="215" t="s">
        <v>37</v>
      </c>
      <c r="C5" s="223" t="s">
        <v>83</v>
      </c>
      <c r="D5" s="215" t="s">
        <v>45</v>
      </c>
      <c r="E5" s="215" t="s">
        <v>0</v>
      </c>
      <c r="F5" s="215" t="s">
        <v>1</v>
      </c>
      <c r="G5" s="209" t="s">
        <v>3</v>
      </c>
      <c r="H5" s="215" t="s">
        <v>2</v>
      </c>
      <c r="I5" s="196" t="s">
        <v>156</v>
      </c>
      <c r="J5" s="242" t="s">
        <v>60</v>
      </c>
      <c r="K5" s="243"/>
      <c r="L5" s="244"/>
      <c r="M5" s="178" t="s">
        <v>163</v>
      </c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226" t="s">
        <v>46</v>
      </c>
      <c r="Z5" s="181" t="s">
        <v>38</v>
      </c>
      <c r="AA5" s="182"/>
      <c r="AB5" s="182"/>
      <c r="AC5" s="183"/>
      <c r="AD5" s="178" t="s">
        <v>42</v>
      </c>
      <c r="AE5" s="179"/>
    </row>
    <row r="6" spans="1:31" ht="60.75" thickBot="1">
      <c r="A6" s="216"/>
      <c r="B6" s="216"/>
      <c r="C6" s="224"/>
      <c r="D6" s="216"/>
      <c r="E6" s="216"/>
      <c r="F6" s="216"/>
      <c r="G6" s="210"/>
      <c r="H6" s="216"/>
      <c r="I6" s="197"/>
      <c r="J6" s="37" t="s">
        <v>39</v>
      </c>
      <c r="K6" s="36" t="s">
        <v>40</v>
      </c>
      <c r="L6" s="38" t="s">
        <v>41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11</v>
      </c>
      <c r="X6" s="2">
        <v>12</v>
      </c>
      <c r="Y6" s="227"/>
      <c r="Z6" s="4" t="s">
        <v>39</v>
      </c>
      <c r="AA6" s="1" t="s">
        <v>40</v>
      </c>
      <c r="AB6" s="5" t="s">
        <v>41</v>
      </c>
      <c r="AC6" s="58" t="s">
        <v>130</v>
      </c>
      <c r="AD6" s="3" t="s">
        <v>49</v>
      </c>
      <c r="AE6" s="33" t="s">
        <v>50</v>
      </c>
    </row>
    <row r="7" spans="1:31" ht="78" customHeight="1">
      <c r="A7" s="213" t="s">
        <v>20</v>
      </c>
      <c r="B7" s="53" t="s">
        <v>98</v>
      </c>
      <c r="C7" s="53">
        <v>1</v>
      </c>
      <c r="D7" s="30" t="s">
        <v>56</v>
      </c>
      <c r="E7" s="30" t="s">
        <v>15</v>
      </c>
      <c r="F7" s="30" t="s">
        <v>57</v>
      </c>
      <c r="G7" s="31" t="s">
        <v>4</v>
      </c>
      <c r="H7" s="32">
        <v>1</v>
      </c>
      <c r="I7" s="40" t="s">
        <v>158</v>
      </c>
      <c r="J7" s="160" t="s">
        <v>61</v>
      </c>
      <c r="K7" s="160" t="s">
        <v>62</v>
      </c>
      <c r="L7" s="160" t="s">
        <v>63</v>
      </c>
      <c r="M7" s="225">
        <v>1</v>
      </c>
      <c r="N7" s="225"/>
      <c r="O7" s="225"/>
      <c r="P7" s="225"/>
      <c r="Q7" s="225"/>
      <c r="R7" s="225"/>
      <c r="S7" s="225">
        <v>0.94</v>
      </c>
      <c r="T7" s="225"/>
      <c r="U7" s="225"/>
      <c r="V7" s="225"/>
      <c r="W7" s="225"/>
      <c r="X7" s="225"/>
      <c r="Y7" s="40">
        <f>AVERAGE(M7:X7)</f>
        <v>0.97</v>
      </c>
      <c r="Z7" s="39" t="s">
        <v>59</v>
      </c>
      <c r="AA7" s="160"/>
      <c r="AB7" s="160"/>
      <c r="AC7" s="160"/>
      <c r="AD7" s="160" t="s">
        <v>59</v>
      </c>
      <c r="AE7" s="61"/>
    </row>
    <row r="8" spans="1:31" ht="92.25" customHeight="1">
      <c r="A8" s="175"/>
      <c r="B8" s="157" t="s">
        <v>35</v>
      </c>
      <c r="C8" s="157">
        <v>2</v>
      </c>
      <c r="D8" s="7" t="s">
        <v>21</v>
      </c>
      <c r="E8" s="7" t="s">
        <v>5</v>
      </c>
      <c r="F8" s="7" t="s">
        <v>64</v>
      </c>
      <c r="G8" s="9" t="s">
        <v>4</v>
      </c>
      <c r="H8" s="158">
        <v>1</v>
      </c>
      <c r="I8" s="154">
        <v>1</v>
      </c>
      <c r="J8" s="160" t="s">
        <v>61</v>
      </c>
      <c r="K8" s="160" t="s">
        <v>62</v>
      </c>
      <c r="L8" s="160" t="s">
        <v>63</v>
      </c>
      <c r="M8" s="165">
        <v>1</v>
      </c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40">
        <f>AVERAGE(M8:X8)</f>
        <v>1</v>
      </c>
      <c r="Z8" s="39" t="s">
        <v>59</v>
      </c>
      <c r="AA8" s="106"/>
      <c r="AB8" s="158"/>
      <c r="AC8" s="106"/>
      <c r="AD8" s="158" t="s">
        <v>59</v>
      </c>
      <c r="AE8" s="62"/>
    </row>
    <row r="9" spans="1:31" ht="63.75" customHeight="1">
      <c r="A9" s="175"/>
      <c r="B9" s="174" t="s">
        <v>36</v>
      </c>
      <c r="C9" s="157">
        <v>3</v>
      </c>
      <c r="D9" s="7" t="s">
        <v>11</v>
      </c>
      <c r="E9" s="7" t="s">
        <v>5</v>
      </c>
      <c r="F9" s="7" t="s">
        <v>64</v>
      </c>
      <c r="G9" s="9" t="s">
        <v>4</v>
      </c>
      <c r="H9" s="158">
        <v>0.9</v>
      </c>
      <c r="I9" s="154">
        <v>0.8</v>
      </c>
      <c r="J9" s="158" t="s">
        <v>61</v>
      </c>
      <c r="K9" s="158" t="s">
        <v>62</v>
      </c>
      <c r="L9" s="158" t="s">
        <v>63</v>
      </c>
      <c r="M9" s="165">
        <v>0.8</v>
      </c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40">
        <f>AVERAGE(M9:X9)</f>
        <v>0.8</v>
      </c>
      <c r="Z9" s="39" t="s">
        <v>59</v>
      </c>
      <c r="AA9" s="106"/>
      <c r="AB9" s="158"/>
      <c r="AC9" s="106"/>
      <c r="AD9" s="158" t="s">
        <v>59</v>
      </c>
      <c r="AE9" s="62"/>
    </row>
    <row r="10" spans="1:31" ht="66.75" customHeight="1">
      <c r="A10" s="175"/>
      <c r="B10" s="174"/>
      <c r="C10" s="157">
        <v>4</v>
      </c>
      <c r="D10" s="7" t="s">
        <v>137</v>
      </c>
      <c r="E10" s="7" t="s">
        <v>5</v>
      </c>
      <c r="F10" s="7" t="s">
        <v>64</v>
      </c>
      <c r="G10" s="9" t="s">
        <v>4</v>
      </c>
      <c r="H10" s="158">
        <v>0.9</v>
      </c>
      <c r="I10" s="161">
        <v>1</v>
      </c>
      <c r="J10" s="158" t="s">
        <v>61</v>
      </c>
      <c r="K10" s="158" t="s">
        <v>62</v>
      </c>
      <c r="L10" s="158" t="s">
        <v>63</v>
      </c>
      <c r="M10" s="165">
        <v>1</v>
      </c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40">
        <f>AVERAGE(M10:X10)</f>
        <v>1</v>
      </c>
      <c r="Z10" s="39" t="s">
        <v>59</v>
      </c>
      <c r="AA10" s="158"/>
      <c r="AB10" s="158"/>
      <c r="AC10" s="106"/>
      <c r="AD10" s="158" t="s">
        <v>59</v>
      </c>
      <c r="AE10" s="62"/>
    </row>
    <row r="11" spans="1:33" ht="66.75" customHeight="1">
      <c r="A11" s="175"/>
      <c r="B11" s="174"/>
      <c r="C11" s="157">
        <v>5</v>
      </c>
      <c r="D11" s="7" t="s">
        <v>26</v>
      </c>
      <c r="E11" s="7" t="s">
        <v>5</v>
      </c>
      <c r="F11" s="7" t="s">
        <v>144</v>
      </c>
      <c r="G11" s="9" t="s">
        <v>4</v>
      </c>
      <c r="H11" s="158">
        <v>0.9</v>
      </c>
      <c r="I11" s="161">
        <v>0.8</v>
      </c>
      <c r="J11" s="158" t="s">
        <v>61</v>
      </c>
      <c r="K11" s="158" t="s">
        <v>62</v>
      </c>
      <c r="L11" s="158" t="s">
        <v>63</v>
      </c>
      <c r="M11" s="180">
        <v>0.8</v>
      </c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40">
        <f>AVERAGE(M11:X11)</f>
        <v>0.8</v>
      </c>
      <c r="Z11" s="85" t="s">
        <v>59</v>
      </c>
      <c r="AA11" s="106"/>
      <c r="AB11" s="158"/>
      <c r="AC11" s="106"/>
      <c r="AD11" s="158" t="s">
        <v>59</v>
      </c>
      <c r="AE11" s="62"/>
      <c r="AG11" s="46"/>
    </row>
    <row r="12" spans="1:31" ht="28.5" customHeight="1">
      <c r="A12" s="176"/>
      <c r="B12" s="184" t="s">
        <v>51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6"/>
      <c r="Z12" s="28">
        <v>5</v>
      </c>
      <c r="AA12" s="28">
        <f>+COUNTIF(AA7:AA11,"x")</f>
        <v>0</v>
      </c>
      <c r="AB12" s="28">
        <f>+COUNTIF(AB7:AB11,"x")</f>
        <v>0</v>
      </c>
      <c r="AC12" s="28">
        <f>+COUNTIF(AC7:AC11,"x")</f>
        <v>0</v>
      </c>
      <c r="AD12" s="28">
        <f>+COUNTIF(AD7:AD11,"x")</f>
        <v>5</v>
      </c>
      <c r="AE12" s="63">
        <f>+COUNTIF(AE7:AE11,"x")</f>
        <v>0</v>
      </c>
    </row>
    <row r="13" spans="1:31" ht="28.5" customHeight="1">
      <c r="A13" s="177"/>
      <c r="B13" s="187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9"/>
      <c r="Z13" s="43">
        <f aca="true" t="shared" si="0" ref="Z13:AE13">+Z12/$C$11</f>
        <v>1</v>
      </c>
      <c r="AA13" s="43">
        <f t="shared" si="0"/>
        <v>0</v>
      </c>
      <c r="AB13" s="43">
        <f t="shared" si="0"/>
        <v>0</v>
      </c>
      <c r="AC13" s="43">
        <f t="shared" si="0"/>
        <v>0</v>
      </c>
      <c r="AD13" s="43">
        <f t="shared" si="0"/>
        <v>1</v>
      </c>
      <c r="AE13" s="64">
        <f t="shared" si="0"/>
        <v>0</v>
      </c>
    </row>
    <row r="14" spans="1:31" ht="95.25" customHeight="1">
      <c r="A14" s="228" t="s">
        <v>43</v>
      </c>
      <c r="B14" s="230" t="s">
        <v>33</v>
      </c>
      <c r="C14" s="157">
        <v>1</v>
      </c>
      <c r="D14" s="7" t="s">
        <v>69</v>
      </c>
      <c r="E14" s="7" t="s">
        <v>16</v>
      </c>
      <c r="F14" s="7" t="s">
        <v>70</v>
      </c>
      <c r="G14" s="7" t="s">
        <v>22</v>
      </c>
      <c r="H14" s="156">
        <v>1</v>
      </c>
      <c r="I14" s="155">
        <v>0.9295</v>
      </c>
      <c r="J14" s="160" t="s">
        <v>152</v>
      </c>
      <c r="K14" s="160" t="s">
        <v>62</v>
      </c>
      <c r="L14" s="160" t="s">
        <v>63</v>
      </c>
      <c r="M14" s="166">
        <v>0.929</v>
      </c>
      <c r="N14" s="166"/>
      <c r="O14" s="166"/>
      <c r="P14" s="166">
        <v>0.878</v>
      </c>
      <c r="Q14" s="166"/>
      <c r="R14" s="166"/>
      <c r="S14" s="166">
        <v>0.927</v>
      </c>
      <c r="T14" s="166"/>
      <c r="U14" s="166"/>
      <c r="V14" s="166">
        <v>0.943</v>
      </c>
      <c r="W14" s="166"/>
      <c r="X14" s="166"/>
      <c r="Y14" s="41">
        <f>AVERAGE(M14:X14)</f>
        <v>0.91925</v>
      </c>
      <c r="Z14" s="39" t="s">
        <v>59</v>
      </c>
      <c r="AA14" s="91"/>
      <c r="AB14" s="156"/>
      <c r="AC14" s="156"/>
      <c r="AD14" s="156" t="s">
        <v>59</v>
      </c>
      <c r="AE14" s="62"/>
    </row>
    <row r="15" spans="1:31" ht="60.75" customHeight="1">
      <c r="A15" s="229"/>
      <c r="B15" s="231"/>
      <c r="C15" s="157">
        <v>2</v>
      </c>
      <c r="D15" s="7" t="s">
        <v>71</v>
      </c>
      <c r="E15" s="7" t="s">
        <v>6</v>
      </c>
      <c r="F15" s="7" t="s">
        <v>72</v>
      </c>
      <c r="G15" s="7" t="s">
        <v>22</v>
      </c>
      <c r="H15" s="156">
        <v>0.7965</v>
      </c>
      <c r="I15" s="155">
        <v>0.7965</v>
      </c>
      <c r="J15" s="160" t="s">
        <v>61</v>
      </c>
      <c r="K15" s="160" t="s">
        <v>62</v>
      </c>
      <c r="L15" s="160" t="s">
        <v>63</v>
      </c>
      <c r="M15" s="232">
        <v>0.978</v>
      </c>
      <c r="N15" s="232"/>
      <c r="O15" s="232"/>
      <c r="P15" s="232"/>
      <c r="Q15" s="232"/>
      <c r="R15" s="232"/>
      <c r="S15" s="232">
        <v>0.929</v>
      </c>
      <c r="T15" s="232"/>
      <c r="U15" s="232"/>
      <c r="V15" s="232"/>
      <c r="W15" s="232"/>
      <c r="X15" s="232"/>
      <c r="Y15" s="41">
        <f>AVERAGE(M15:X15)</f>
        <v>0.9535</v>
      </c>
      <c r="Z15" s="39" t="s">
        <v>59</v>
      </c>
      <c r="AA15" s="91"/>
      <c r="AB15" s="156"/>
      <c r="AC15" s="156"/>
      <c r="AD15" s="158" t="s">
        <v>59</v>
      </c>
      <c r="AE15" s="62"/>
    </row>
    <row r="16" spans="1:31" ht="75" customHeight="1">
      <c r="A16" s="229"/>
      <c r="B16" s="231"/>
      <c r="C16" s="157">
        <v>3</v>
      </c>
      <c r="D16" s="7" t="s">
        <v>73</v>
      </c>
      <c r="E16" s="7" t="s">
        <v>17</v>
      </c>
      <c r="F16" s="7" t="s">
        <v>97</v>
      </c>
      <c r="G16" s="7" t="s">
        <v>22</v>
      </c>
      <c r="H16" s="156">
        <v>0.5</v>
      </c>
      <c r="I16" s="155">
        <v>0.433</v>
      </c>
      <c r="J16" s="160" t="s">
        <v>140</v>
      </c>
      <c r="K16" s="160" t="s">
        <v>141</v>
      </c>
      <c r="L16" s="160" t="s">
        <v>142</v>
      </c>
      <c r="M16" s="166">
        <v>0.388</v>
      </c>
      <c r="N16" s="166"/>
      <c r="O16" s="166"/>
      <c r="P16" s="166">
        <v>0.376</v>
      </c>
      <c r="Q16" s="166"/>
      <c r="R16" s="166"/>
      <c r="S16" s="166">
        <v>0.378</v>
      </c>
      <c r="T16" s="166"/>
      <c r="U16" s="166"/>
      <c r="V16" s="166">
        <v>0.387</v>
      </c>
      <c r="W16" s="166"/>
      <c r="X16" s="166"/>
      <c r="Y16" s="41">
        <f>AVERAGE(M16:X16)</f>
        <v>0.38225</v>
      </c>
      <c r="Z16" s="39" t="s">
        <v>59</v>
      </c>
      <c r="AA16" s="156"/>
      <c r="AB16" s="156"/>
      <c r="AC16" s="156"/>
      <c r="AD16" s="158" t="s">
        <v>59</v>
      </c>
      <c r="AE16" s="62"/>
    </row>
    <row r="17" spans="1:31" ht="94.5" customHeight="1">
      <c r="A17" s="229"/>
      <c r="B17" s="231"/>
      <c r="C17" s="157">
        <v>4</v>
      </c>
      <c r="D17" s="7" t="s">
        <v>74</v>
      </c>
      <c r="E17" s="7" t="s">
        <v>5</v>
      </c>
      <c r="F17" s="44" t="s">
        <v>75</v>
      </c>
      <c r="G17" s="7" t="s">
        <v>22</v>
      </c>
      <c r="H17" s="7" t="s">
        <v>31</v>
      </c>
      <c r="I17" s="7" t="s">
        <v>31</v>
      </c>
      <c r="J17" s="7" t="s">
        <v>76</v>
      </c>
      <c r="K17" s="7" t="s">
        <v>77</v>
      </c>
      <c r="L17" s="7" t="s">
        <v>78</v>
      </c>
      <c r="M17" s="171" t="s">
        <v>32</v>
      </c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3"/>
      <c r="Y17" s="154" t="s">
        <v>32</v>
      </c>
      <c r="Z17" s="39" t="s">
        <v>59</v>
      </c>
      <c r="AA17" s="156"/>
      <c r="AB17" s="156"/>
      <c r="AC17" s="156"/>
      <c r="AD17" s="158" t="s">
        <v>59</v>
      </c>
      <c r="AE17" s="62"/>
    </row>
    <row r="18" spans="1:31" ht="78" customHeight="1">
      <c r="A18" s="229"/>
      <c r="B18" s="231"/>
      <c r="C18" s="157">
        <v>5</v>
      </c>
      <c r="D18" s="7" t="s">
        <v>28</v>
      </c>
      <c r="E18" s="7" t="s">
        <v>5</v>
      </c>
      <c r="F18" s="7" t="s">
        <v>79</v>
      </c>
      <c r="G18" s="7" t="s">
        <v>24</v>
      </c>
      <c r="H18" s="12">
        <v>0.95</v>
      </c>
      <c r="I18" s="45">
        <v>0.991</v>
      </c>
      <c r="J18" s="12" t="s">
        <v>150</v>
      </c>
      <c r="K18" s="160" t="s">
        <v>151</v>
      </c>
      <c r="L18" s="160" t="s">
        <v>63</v>
      </c>
      <c r="M18" s="165">
        <v>0.9468</v>
      </c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54">
        <f>AVERAGE(M18)</f>
        <v>0.9468</v>
      </c>
      <c r="Z18" s="100"/>
      <c r="AA18" s="48" t="s">
        <v>125</v>
      </c>
      <c r="AB18" s="156"/>
      <c r="AC18" s="156"/>
      <c r="AD18" s="158"/>
      <c r="AE18" s="62" t="s">
        <v>59</v>
      </c>
    </row>
    <row r="19" spans="1:31" ht="58.5" customHeight="1">
      <c r="A19" s="229"/>
      <c r="B19" s="231"/>
      <c r="C19" s="157">
        <v>6</v>
      </c>
      <c r="D19" s="7" t="s">
        <v>27</v>
      </c>
      <c r="E19" s="7" t="s">
        <v>5</v>
      </c>
      <c r="F19" s="7" t="s">
        <v>82</v>
      </c>
      <c r="G19" s="7" t="s">
        <v>24</v>
      </c>
      <c r="H19" s="12">
        <v>0.9</v>
      </c>
      <c r="I19" s="45">
        <v>0.977</v>
      </c>
      <c r="J19" s="160" t="s">
        <v>80</v>
      </c>
      <c r="K19" s="160" t="s">
        <v>81</v>
      </c>
      <c r="L19" s="160" t="s">
        <v>63</v>
      </c>
      <c r="M19" s="165">
        <v>0.8894</v>
      </c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4">
        <f>AVERAGE(M19)</f>
        <v>0.8894</v>
      </c>
      <c r="Z19" s="100"/>
      <c r="AA19" s="48" t="s">
        <v>125</v>
      </c>
      <c r="AB19" s="156"/>
      <c r="AC19" s="156"/>
      <c r="AD19" s="158"/>
      <c r="AE19" s="62" t="s">
        <v>59</v>
      </c>
    </row>
    <row r="20" spans="1:31" ht="28.5" customHeight="1">
      <c r="A20" s="176"/>
      <c r="B20" s="190" t="s">
        <v>51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2"/>
      <c r="Z20" s="28">
        <f aca="true" t="shared" si="1" ref="Z20:AE20">+COUNTIF(Z14:Z19,"x")</f>
        <v>4</v>
      </c>
      <c r="AA20" s="28">
        <f t="shared" si="1"/>
        <v>2</v>
      </c>
      <c r="AB20" s="28">
        <f t="shared" si="1"/>
        <v>0</v>
      </c>
      <c r="AC20" s="28">
        <f t="shared" si="1"/>
        <v>0</v>
      </c>
      <c r="AD20" s="28">
        <f t="shared" si="1"/>
        <v>4</v>
      </c>
      <c r="AE20" s="63">
        <f t="shared" si="1"/>
        <v>2</v>
      </c>
    </row>
    <row r="21" spans="1:31" ht="28.5" customHeight="1">
      <c r="A21" s="177"/>
      <c r="B21" s="193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5"/>
      <c r="Z21" s="43">
        <f aca="true" t="shared" si="2" ref="Z21:AE21">+Z20/$C$19</f>
        <v>0.6666666666666666</v>
      </c>
      <c r="AA21" s="43">
        <f t="shared" si="2"/>
        <v>0.3333333333333333</v>
      </c>
      <c r="AB21" s="43">
        <f t="shared" si="2"/>
        <v>0</v>
      </c>
      <c r="AC21" s="43">
        <f t="shared" si="2"/>
        <v>0</v>
      </c>
      <c r="AD21" s="43">
        <f t="shared" si="2"/>
        <v>0.6666666666666666</v>
      </c>
      <c r="AE21" s="64">
        <f t="shared" si="2"/>
        <v>0.3333333333333333</v>
      </c>
    </row>
    <row r="22" spans="1:31" ht="74.25" customHeight="1">
      <c r="A22" s="175" t="s">
        <v>44</v>
      </c>
      <c r="B22" s="174" t="s">
        <v>34</v>
      </c>
      <c r="C22" s="157">
        <v>1</v>
      </c>
      <c r="D22" s="7" t="s">
        <v>84</v>
      </c>
      <c r="E22" s="7" t="s">
        <v>17</v>
      </c>
      <c r="F22" s="7" t="s">
        <v>85</v>
      </c>
      <c r="G22" s="7" t="s">
        <v>23</v>
      </c>
      <c r="H22" s="12">
        <v>0.95</v>
      </c>
      <c r="I22" s="45">
        <v>0.988</v>
      </c>
      <c r="J22" s="12" t="s">
        <v>80</v>
      </c>
      <c r="K22" s="160" t="s">
        <v>81</v>
      </c>
      <c r="L22" s="160" t="s">
        <v>63</v>
      </c>
      <c r="M22" s="166">
        <v>0.93</v>
      </c>
      <c r="N22" s="166"/>
      <c r="O22" s="166"/>
      <c r="P22" s="166">
        <v>0.98</v>
      </c>
      <c r="Q22" s="166"/>
      <c r="R22" s="166"/>
      <c r="S22" s="166">
        <v>0.95</v>
      </c>
      <c r="T22" s="166"/>
      <c r="U22" s="166"/>
      <c r="V22" s="166">
        <v>0.97</v>
      </c>
      <c r="W22" s="166"/>
      <c r="X22" s="166"/>
      <c r="Y22" s="155">
        <f>AVERAGE(M22:X22)</f>
        <v>0.9575</v>
      </c>
      <c r="Z22" s="39" t="s">
        <v>59</v>
      </c>
      <c r="AA22" s="156"/>
      <c r="AB22" s="156"/>
      <c r="AC22" s="156"/>
      <c r="AD22" s="158" t="s">
        <v>59</v>
      </c>
      <c r="AE22" s="62"/>
    </row>
    <row r="23" spans="1:31" ht="74.25" customHeight="1">
      <c r="A23" s="175"/>
      <c r="B23" s="174"/>
      <c r="C23" s="157">
        <v>2</v>
      </c>
      <c r="D23" s="7" t="s">
        <v>86</v>
      </c>
      <c r="E23" s="7" t="s">
        <v>17</v>
      </c>
      <c r="F23" s="7" t="s">
        <v>87</v>
      </c>
      <c r="G23" s="7" t="s">
        <v>23</v>
      </c>
      <c r="H23" s="107">
        <v>0.05</v>
      </c>
      <c r="I23" s="107">
        <v>0.022</v>
      </c>
      <c r="J23" s="156" t="s">
        <v>127</v>
      </c>
      <c r="K23" s="156" t="s">
        <v>128</v>
      </c>
      <c r="L23" s="156" t="s">
        <v>129</v>
      </c>
      <c r="M23" s="166">
        <v>0.025</v>
      </c>
      <c r="N23" s="166"/>
      <c r="O23" s="166"/>
      <c r="P23" s="166">
        <v>0.081</v>
      </c>
      <c r="Q23" s="166"/>
      <c r="R23" s="166"/>
      <c r="S23" s="166">
        <v>0.088</v>
      </c>
      <c r="T23" s="166"/>
      <c r="U23" s="166"/>
      <c r="V23" s="166">
        <v>0.068</v>
      </c>
      <c r="W23" s="166"/>
      <c r="X23" s="166"/>
      <c r="Y23" s="162">
        <f>AVERAGE(M23:X23)</f>
        <v>0.0655</v>
      </c>
      <c r="Z23" s="39" t="s">
        <v>59</v>
      </c>
      <c r="AA23" s="156"/>
      <c r="AB23" s="156"/>
      <c r="AC23" s="156"/>
      <c r="AD23" s="158" t="s">
        <v>59</v>
      </c>
      <c r="AE23" s="62"/>
    </row>
    <row r="24" spans="1:31" ht="77.25" customHeight="1">
      <c r="A24" s="175"/>
      <c r="B24" s="174"/>
      <c r="C24" s="157">
        <v>3</v>
      </c>
      <c r="D24" s="7" t="s">
        <v>92</v>
      </c>
      <c r="E24" s="7" t="s">
        <v>5</v>
      </c>
      <c r="F24" s="7" t="s">
        <v>143</v>
      </c>
      <c r="G24" s="7" t="s">
        <v>23</v>
      </c>
      <c r="H24" s="107">
        <v>0.95</v>
      </c>
      <c r="I24" s="128">
        <v>1</v>
      </c>
      <c r="J24" s="12" t="s">
        <v>61</v>
      </c>
      <c r="K24" s="160" t="s">
        <v>62</v>
      </c>
      <c r="L24" s="160" t="s">
        <v>63</v>
      </c>
      <c r="M24" s="180">
        <v>1</v>
      </c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62">
        <f>AVERAGE(M24:X24)</f>
        <v>1</v>
      </c>
      <c r="Z24" s="86" t="s">
        <v>59</v>
      </c>
      <c r="AA24" s="8"/>
      <c r="AB24" s="8"/>
      <c r="AC24" s="8"/>
      <c r="AD24" s="12" t="s">
        <v>59</v>
      </c>
      <c r="AE24" s="62"/>
    </row>
    <row r="25" spans="1:31" ht="77.25" customHeight="1">
      <c r="A25" s="175"/>
      <c r="B25" s="174"/>
      <c r="C25" s="157">
        <v>4</v>
      </c>
      <c r="D25" s="7" t="s">
        <v>94</v>
      </c>
      <c r="E25" s="7" t="s">
        <v>15</v>
      </c>
      <c r="F25" s="7" t="s">
        <v>95</v>
      </c>
      <c r="G25" s="7" t="s">
        <v>23</v>
      </c>
      <c r="H25" s="12">
        <v>0.9</v>
      </c>
      <c r="I25" s="45">
        <v>0.395</v>
      </c>
      <c r="J25" s="160" t="s">
        <v>61</v>
      </c>
      <c r="K25" s="160" t="s">
        <v>62</v>
      </c>
      <c r="L25" s="160" t="s">
        <v>63</v>
      </c>
      <c r="M25" s="180">
        <v>0.94</v>
      </c>
      <c r="N25" s="180"/>
      <c r="O25" s="180"/>
      <c r="P25" s="180"/>
      <c r="Q25" s="180"/>
      <c r="R25" s="180"/>
      <c r="S25" s="180">
        <v>0.94</v>
      </c>
      <c r="T25" s="180"/>
      <c r="U25" s="180"/>
      <c r="V25" s="180"/>
      <c r="W25" s="180"/>
      <c r="X25" s="180"/>
      <c r="Y25" s="155">
        <f>AVERAGE(M25:X25)</f>
        <v>0.94</v>
      </c>
      <c r="Z25" s="86" t="s">
        <v>59</v>
      </c>
      <c r="AA25" s="132"/>
      <c r="AB25" s="8"/>
      <c r="AC25" s="8"/>
      <c r="AD25" s="12" t="s">
        <v>59</v>
      </c>
      <c r="AE25" s="62"/>
    </row>
    <row r="26" spans="1:31" ht="78.75" customHeight="1">
      <c r="A26" s="175"/>
      <c r="B26" s="174"/>
      <c r="C26" s="157">
        <v>5</v>
      </c>
      <c r="D26" s="7" t="s">
        <v>138</v>
      </c>
      <c r="E26" s="7" t="s">
        <v>15</v>
      </c>
      <c r="F26" s="7" t="s">
        <v>139</v>
      </c>
      <c r="G26" s="7" t="s">
        <v>23</v>
      </c>
      <c r="H26" s="12">
        <v>0.9</v>
      </c>
      <c r="I26" s="45">
        <v>0</v>
      </c>
      <c r="J26" s="160" t="s">
        <v>61</v>
      </c>
      <c r="K26" s="160" t="s">
        <v>62</v>
      </c>
      <c r="L26" s="160" t="s">
        <v>63</v>
      </c>
      <c r="M26" s="180">
        <v>0.99</v>
      </c>
      <c r="N26" s="180"/>
      <c r="O26" s="180"/>
      <c r="P26" s="180"/>
      <c r="Q26" s="180"/>
      <c r="R26" s="180"/>
      <c r="S26" s="180">
        <v>0.99</v>
      </c>
      <c r="T26" s="180"/>
      <c r="U26" s="180"/>
      <c r="V26" s="180"/>
      <c r="W26" s="180"/>
      <c r="X26" s="180"/>
      <c r="Y26" s="162">
        <f>AVERAGE(M26:X26)</f>
        <v>0.99</v>
      </c>
      <c r="Z26" s="86" t="s">
        <v>59</v>
      </c>
      <c r="AA26" s="132"/>
      <c r="AB26" s="8"/>
      <c r="AC26" s="132"/>
      <c r="AD26" s="12" t="s">
        <v>59</v>
      </c>
      <c r="AE26" s="62"/>
    </row>
    <row r="27" spans="1:31" ht="28.5" customHeight="1">
      <c r="A27" s="176"/>
      <c r="B27" s="190" t="s">
        <v>51</v>
      </c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2"/>
      <c r="Z27" s="28">
        <f aca="true" t="shared" si="3" ref="Z27:AE27">+COUNTIF(Z22:Z26,"x")</f>
        <v>5</v>
      </c>
      <c r="AA27" s="28">
        <f t="shared" si="3"/>
        <v>0</v>
      </c>
      <c r="AB27" s="28">
        <f t="shared" si="3"/>
        <v>0</v>
      </c>
      <c r="AC27" s="28">
        <f t="shared" si="3"/>
        <v>0</v>
      </c>
      <c r="AD27" s="28">
        <f>+COUNTIF(AD22:AD26,"x")</f>
        <v>5</v>
      </c>
      <c r="AE27" s="63">
        <f t="shared" si="3"/>
        <v>0</v>
      </c>
    </row>
    <row r="28" spans="1:31" ht="28.5" customHeight="1">
      <c r="A28" s="177"/>
      <c r="B28" s="193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5"/>
      <c r="Z28" s="43">
        <f aca="true" t="shared" si="4" ref="Z28:AE28">+Z27/$C$26</f>
        <v>1</v>
      </c>
      <c r="AA28" s="43">
        <f t="shared" si="4"/>
        <v>0</v>
      </c>
      <c r="AB28" s="43">
        <f t="shared" si="4"/>
        <v>0</v>
      </c>
      <c r="AC28" s="43">
        <f t="shared" si="4"/>
        <v>0</v>
      </c>
      <c r="AD28" s="43">
        <f t="shared" si="4"/>
        <v>1</v>
      </c>
      <c r="AE28" s="64">
        <f t="shared" si="4"/>
        <v>0</v>
      </c>
    </row>
    <row r="29" spans="1:31" ht="54.75" customHeight="1">
      <c r="A29" s="175" t="s">
        <v>10</v>
      </c>
      <c r="B29" s="174" t="s">
        <v>35</v>
      </c>
      <c r="C29" s="157">
        <v>1</v>
      </c>
      <c r="D29" s="7" t="s">
        <v>13</v>
      </c>
      <c r="E29" s="9" t="s">
        <v>5</v>
      </c>
      <c r="F29" s="7" t="s">
        <v>101</v>
      </c>
      <c r="G29" s="9" t="s">
        <v>4</v>
      </c>
      <c r="H29" s="156">
        <v>0.95</v>
      </c>
      <c r="I29" s="155">
        <v>1</v>
      </c>
      <c r="J29" s="12" t="s">
        <v>80</v>
      </c>
      <c r="K29" s="160" t="s">
        <v>81</v>
      </c>
      <c r="L29" s="160" t="s">
        <v>63</v>
      </c>
      <c r="M29" s="180">
        <v>1</v>
      </c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54">
        <f>AVERAGE(M29)</f>
        <v>1</v>
      </c>
      <c r="Z29" s="39" t="s">
        <v>59</v>
      </c>
      <c r="AA29" s="156"/>
      <c r="AB29" s="156"/>
      <c r="AC29" s="156"/>
      <c r="AD29" s="158" t="s">
        <v>59</v>
      </c>
      <c r="AE29" s="62"/>
    </row>
    <row r="30" spans="1:31" ht="60.75" customHeight="1">
      <c r="A30" s="175"/>
      <c r="B30" s="174"/>
      <c r="C30" s="157">
        <v>2</v>
      </c>
      <c r="D30" s="7" t="s">
        <v>9</v>
      </c>
      <c r="E30" s="7" t="s">
        <v>15</v>
      </c>
      <c r="F30" s="7" t="s">
        <v>100</v>
      </c>
      <c r="G30" s="7" t="s">
        <v>4</v>
      </c>
      <c r="H30" s="156">
        <v>1</v>
      </c>
      <c r="I30" s="155">
        <v>0.845</v>
      </c>
      <c r="J30" s="160" t="s">
        <v>80</v>
      </c>
      <c r="K30" s="160" t="s">
        <v>81</v>
      </c>
      <c r="L30" s="160" t="s">
        <v>63</v>
      </c>
      <c r="M30" s="180">
        <v>1</v>
      </c>
      <c r="N30" s="180"/>
      <c r="O30" s="180"/>
      <c r="P30" s="180"/>
      <c r="Q30" s="180"/>
      <c r="R30" s="180"/>
      <c r="S30" s="180">
        <v>1</v>
      </c>
      <c r="T30" s="180"/>
      <c r="U30" s="180"/>
      <c r="V30" s="180"/>
      <c r="W30" s="180"/>
      <c r="X30" s="180"/>
      <c r="Y30" s="164">
        <f>AVERAGE(M30:X30)</f>
        <v>1</v>
      </c>
      <c r="Z30" s="39" t="s">
        <v>59</v>
      </c>
      <c r="AA30" s="91"/>
      <c r="AB30" s="156"/>
      <c r="AC30" s="156"/>
      <c r="AD30" s="158" t="s">
        <v>59</v>
      </c>
      <c r="AE30" s="62"/>
    </row>
    <row r="31" spans="1:31" ht="54" customHeight="1">
      <c r="A31" s="175"/>
      <c r="B31" s="174"/>
      <c r="C31" s="157">
        <v>3</v>
      </c>
      <c r="D31" s="7" t="s">
        <v>14</v>
      </c>
      <c r="E31" s="7" t="s">
        <v>5</v>
      </c>
      <c r="F31" s="7" t="s">
        <v>99</v>
      </c>
      <c r="G31" s="9" t="s">
        <v>4</v>
      </c>
      <c r="H31" s="156">
        <v>0.9</v>
      </c>
      <c r="I31" s="155">
        <v>1</v>
      </c>
      <c r="J31" s="160" t="s">
        <v>61</v>
      </c>
      <c r="K31" s="160" t="s">
        <v>62</v>
      </c>
      <c r="L31" s="160" t="s">
        <v>63</v>
      </c>
      <c r="M31" s="180">
        <v>1</v>
      </c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64">
        <f>AVERAGE(M31:X31)</f>
        <v>1</v>
      </c>
      <c r="Z31" s="39" t="s">
        <v>59</v>
      </c>
      <c r="AA31" s="156"/>
      <c r="AB31" s="156"/>
      <c r="AC31" s="156"/>
      <c r="AD31" s="158" t="s">
        <v>59</v>
      </c>
      <c r="AE31" s="62"/>
    </row>
    <row r="32" spans="1:31" ht="81.75" customHeight="1">
      <c r="A32" s="175"/>
      <c r="B32" s="174"/>
      <c r="C32" s="157">
        <v>4</v>
      </c>
      <c r="D32" s="7" t="s">
        <v>102</v>
      </c>
      <c r="E32" s="9" t="s">
        <v>5</v>
      </c>
      <c r="F32" s="7" t="s">
        <v>103</v>
      </c>
      <c r="G32" s="7" t="s">
        <v>104</v>
      </c>
      <c r="H32" s="156">
        <v>1</v>
      </c>
      <c r="I32" s="155">
        <v>0.933</v>
      </c>
      <c r="J32" s="160" t="s">
        <v>61</v>
      </c>
      <c r="K32" s="160" t="s">
        <v>62</v>
      </c>
      <c r="L32" s="160" t="s">
        <v>63</v>
      </c>
      <c r="M32" s="165">
        <v>0.93</v>
      </c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4">
        <f>AVERAGE(M32:X32)</f>
        <v>0.93</v>
      </c>
      <c r="Z32" s="39" t="s">
        <v>59</v>
      </c>
      <c r="AA32" s="91"/>
      <c r="AB32" s="156"/>
      <c r="AC32" s="156"/>
      <c r="AD32" s="158" t="s">
        <v>59</v>
      </c>
      <c r="AE32" s="65"/>
    </row>
    <row r="33" spans="1:31" ht="64.5" customHeight="1">
      <c r="A33" s="175"/>
      <c r="B33" s="174"/>
      <c r="C33" s="157">
        <v>5</v>
      </c>
      <c r="D33" s="7" t="s">
        <v>105</v>
      </c>
      <c r="E33" s="7" t="s">
        <v>15</v>
      </c>
      <c r="F33" s="11" t="s">
        <v>106</v>
      </c>
      <c r="G33" s="7" t="s">
        <v>104</v>
      </c>
      <c r="H33" s="156">
        <v>0</v>
      </c>
      <c r="I33" s="41">
        <v>0</v>
      </c>
      <c r="J33" s="156" t="s">
        <v>107</v>
      </c>
      <c r="K33" s="156" t="s">
        <v>108</v>
      </c>
      <c r="L33" s="156" t="s">
        <v>109</v>
      </c>
      <c r="M33" s="220">
        <v>0.02</v>
      </c>
      <c r="N33" s="221"/>
      <c r="O33" s="221"/>
      <c r="P33" s="221"/>
      <c r="Q33" s="221"/>
      <c r="R33" s="222"/>
      <c r="S33" s="206">
        <v>0</v>
      </c>
      <c r="T33" s="207"/>
      <c r="U33" s="207"/>
      <c r="V33" s="207"/>
      <c r="W33" s="207"/>
      <c r="X33" s="208"/>
      <c r="Y33" s="164">
        <f>AVERAGE(M33:X33)</f>
        <v>0.01</v>
      </c>
      <c r="Z33" s="39" t="s">
        <v>59</v>
      </c>
      <c r="AA33" s="156"/>
      <c r="AB33" s="156"/>
      <c r="AC33" s="156"/>
      <c r="AD33" s="158" t="s">
        <v>59</v>
      </c>
      <c r="AE33" s="62"/>
    </row>
    <row r="34" spans="1:31" ht="28.5" customHeight="1">
      <c r="A34" s="218" t="s">
        <v>51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2"/>
      <c r="Z34" s="28">
        <f aca="true" t="shared" si="5" ref="Z34:AE34">+COUNTIF(Z29:Z33,"x")</f>
        <v>5</v>
      </c>
      <c r="AA34" s="28">
        <f t="shared" si="5"/>
        <v>0</v>
      </c>
      <c r="AB34" s="28">
        <f>+COUNTIF(AB29:AB33,"x")</f>
        <v>0</v>
      </c>
      <c r="AC34" s="28">
        <f>+COUNTIF(AB29:AB33,"x")</f>
        <v>0</v>
      </c>
      <c r="AD34" s="28">
        <f t="shared" si="5"/>
        <v>5</v>
      </c>
      <c r="AE34" s="63">
        <f t="shared" si="5"/>
        <v>0</v>
      </c>
    </row>
    <row r="35" spans="1:31" ht="28.5" customHeight="1">
      <c r="A35" s="219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5"/>
      <c r="Z35" s="43">
        <f aca="true" t="shared" si="6" ref="Z35:AE35">+Z34/$C$33</f>
        <v>1</v>
      </c>
      <c r="AA35" s="43">
        <f t="shared" si="6"/>
        <v>0</v>
      </c>
      <c r="AB35" s="43">
        <f t="shared" si="6"/>
        <v>0</v>
      </c>
      <c r="AC35" s="43">
        <f t="shared" si="6"/>
        <v>0</v>
      </c>
      <c r="AD35" s="43">
        <f t="shared" si="6"/>
        <v>1</v>
      </c>
      <c r="AE35" s="64">
        <f t="shared" si="6"/>
        <v>0</v>
      </c>
    </row>
    <row r="36" spans="1:31" ht="66.75" customHeight="1">
      <c r="A36" s="175" t="s">
        <v>8</v>
      </c>
      <c r="B36" s="174" t="s">
        <v>30</v>
      </c>
      <c r="C36" s="157">
        <v>1</v>
      </c>
      <c r="D36" s="7" t="s">
        <v>110</v>
      </c>
      <c r="E36" s="7" t="s">
        <v>15</v>
      </c>
      <c r="F36" s="7" t="s">
        <v>112</v>
      </c>
      <c r="G36" s="7" t="s">
        <v>29</v>
      </c>
      <c r="H36" s="156">
        <v>0.95</v>
      </c>
      <c r="I36" s="41">
        <v>0.9462</v>
      </c>
      <c r="J36" s="12" t="s">
        <v>126</v>
      </c>
      <c r="K36" s="160" t="s">
        <v>81</v>
      </c>
      <c r="L36" s="160" t="s">
        <v>63</v>
      </c>
      <c r="M36" s="165">
        <v>0.94</v>
      </c>
      <c r="N36" s="165"/>
      <c r="O36" s="165"/>
      <c r="P36" s="165"/>
      <c r="Q36" s="165"/>
      <c r="R36" s="165"/>
      <c r="S36" s="232">
        <v>1</v>
      </c>
      <c r="T36" s="232"/>
      <c r="U36" s="232"/>
      <c r="V36" s="232"/>
      <c r="W36" s="232"/>
      <c r="X36" s="232"/>
      <c r="Y36" s="154">
        <f>AVERAGE(M36:X36)</f>
        <v>0.97</v>
      </c>
      <c r="Z36" s="39" t="s">
        <v>59</v>
      </c>
      <c r="AA36" s="156"/>
      <c r="AB36" s="156"/>
      <c r="AC36" s="156"/>
      <c r="AD36" s="158" t="s">
        <v>59</v>
      </c>
      <c r="AE36" s="62"/>
    </row>
    <row r="37" spans="1:31" ht="63.75" customHeight="1">
      <c r="A37" s="175"/>
      <c r="B37" s="174"/>
      <c r="C37" s="157">
        <v>2</v>
      </c>
      <c r="D37" s="7" t="s">
        <v>111</v>
      </c>
      <c r="E37" s="7" t="s">
        <v>15</v>
      </c>
      <c r="F37" s="7" t="s">
        <v>113</v>
      </c>
      <c r="G37" s="7" t="s">
        <v>29</v>
      </c>
      <c r="H37" s="156">
        <v>0.95</v>
      </c>
      <c r="I37" s="41">
        <v>0.955</v>
      </c>
      <c r="J37" s="12" t="s">
        <v>126</v>
      </c>
      <c r="K37" s="160" t="s">
        <v>81</v>
      </c>
      <c r="L37" s="160" t="s">
        <v>63</v>
      </c>
      <c r="M37" s="232">
        <v>1.008</v>
      </c>
      <c r="N37" s="232"/>
      <c r="O37" s="232"/>
      <c r="P37" s="232"/>
      <c r="Q37" s="232"/>
      <c r="R37" s="232"/>
      <c r="S37" s="165">
        <v>0.999</v>
      </c>
      <c r="T37" s="165"/>
      <c r="U37" s="165"/>
      <c r="V37" s="165"/>
      <c r="W37" s="165"/>
      <c r="X37" s="165"/>
      <c r="Y37" s="163">
        <f>AVERAGE(M37:X37)</f>
        <v>1.0035</v>
      </c>
      <c r="Z37" s="39" t="s">
        <v>59</v>
      </c>
      <c r="AA37" s="156"/>
      <c r="AB37" s="156"/>
      <c r="AC37" s="156"/>
      <c r="AD37" s="158" t="s">
        <v>59</v>
      </c>
      <c r="AE37" s="62"/>
    </row>
    <row r="38" spans="1:31" ht="78" customHeight="1">
      <c r="A38" s="175"/>
      <c r="B38" s="174"/>
      <c r="C38" s="157">
        <v>3</v>
      </c>
      <c r="D38" s="7" t="s">
        <v>18</v>
      </c>
      <c r="E38" s="7" t="s">
        <v>15</v>
      </c>
      <c r="F38" s="7" t="s">
        <v>114</v>
      </c>
      <c r="G38" s="7" t="s">
        <v>25</v>
      </c>
      <c r="H38" s="12">
        <v>1</v>
      </c>
      <c r="I38" s="156">
        <v>1</v>
      </c>
      <c r="J38" s="160" t="s">
        <v>80</v>
      </c>
      <c r="K38" s="160" t="s">
        <v>81</v>
      </c>
      <c r="L38" s="160" t="s">
        <v>63</v>
      </c>
      <c r="M38" s="180">
        <v>1</v>
      </c>
      <c r="N38" s="180"/>
      <c r="O38" s="180"/>
      <c r="P38" s="180"/>
      <c r="Q38" s="180"/>
      <c r="R38" s="180"/>
      <c r="S38" s="180">
        <v>1</v>
      </c>
      <c r="T38" s="180"/>
      <c r="U38" s="180"/>
      <c r="V38" s="180"/>
      <c r="W38" s="180"/>
      <c r="X38" s="180"/>
      <c r="Y38" s="163">
        <f>AVERAGE(M38:X38)</f>
        <v>1</v>
      </c>
      <c r="Z38" s="39" t="s">
        <v>59</v>
      </c>
      <c r="AA38" s="156"/>
      <c r="AB38" s="156"/>
      <c r="AC38" s="156"/>
      <c r="AD38" s="158" t="s">
        <v>59</v>
      </c>
      <c r="AE38" s="62"/>
    </row>
    <row r="39" spans="1:31" ht="62.25" customHeight="1">
      <c r="A39" s="175"/>
      <c r="B39" s="174"/>
      <c r="C39" s="157">
        <v>4</v>
      </c>
      <c r="D39" s="7" t="s">
        <v>115</v>
      </c>
      <c r="E39" s="7" t="s">
        <v>15</v>
      </c>
      <c r="F39" s="7" t="s">
        <v>116</v>
      </c>
      <c r="G39" s="7" t="s">
        <v>25</v>
      </c>
      <c r="H39" s="156">
        <v>1</v>
      </c>
      <c r="I39" s="41">
        <v>0.88</v>
      </c>
      <c r="J39" s="160" t="s">
        <v>135</v>
      </c>
      <c r="K39" s="160" t="s">
        <v>136</v>
      </c>
      <c r="L39" s="160" t="s">
        <v>63</v>
      </c>
      <c r="M39" s="220">
        <v>1</v>
      </c>
      <c r="N39" s="221"/>
      <c r="O39" s="221"/>
      <c r="P39" s="221"/>
      <c r="Q39" s="221"/>
      <c r="R39" s="222"/>
      <c r="S39" s="206">
        <v>1</v>
      </c>
      <c r="T39" s="207"/>
      <c r="U39" s="207"/>
      <c r="V39" s="207"/>
      <c r="W39" s="207"/>
      <c r="X39" s="208"/>
      <c r="Y39" s="163">
        <f>AVERAGE(M39:X39)</f>
        <v>1</v>
      </c>
      <c r="Z39" s="39" t="s">
        <v>59</v>
      </c>
      <c r="AA39" s="91"/>
      <c r="AB39" s="156"/>
      <c r="AC39" s="156"/>
      <c r="AD39" s="158" t="s">
        <v>59</v>
      </c>
      <c r="AE39" s="62"/>
    </row>
    <row r="40" spans="1:31" ht="28.5" customHeight="1">
      <c r="A40" s="218" t="s">
        <v>51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2"/>
      <c r="Z40" s="28">
        <f aca="true" t="shared" si="7" ref="Z40:AE40">+COUNTIF(Z36:Z39,"x")</f>
        <v>4</v>
      </c>
      <c r="AA40" s="28">
        <f t="shared" si="7"/>
        <v>0</v>
      </c>
      <c r="AB40" s="28">
        <f t="shared" si="7"/>
        <v>0</v>
      </c>
      <c r="AC40" s="28">
        <f t="shared" si="7"/>
        <v>0</v>
      </c>
      <c r="AD40" s="28">
        <f t="shared" si="7"/>
        <v>4</v>
      </c>
      <c r="AE40" s="63">
        <f t="shared" si="7"/>
        <v>0</v>
      </c>
    </row>
    <row r="41" spans="1:31" ht="28.5" customHeight="1">
      <c r="A41" s="219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5"/>
      <c r="Z41" s="43">
        <f aca="true" t="shared" si="8" ref="Z41:AE41">+Z40/$C$39</f>
        <v>1</v>
      </c>
      <c r="AA41" s="43">
        <f t="shared" si="8"/>
        <v>0</v>
      </c>
      <c r="AB41" s="43">
        <f t="shared" si="8"/>
        <v>0</v>
      </c>
      <c r="AC41" s="43">
        <f t="shared" si="8"/>
        <v>0</v>
      </c>
      <c r="AD41" s="43">
        <f t="shared" si="8"/>
        <v>1</v>
      </c>
      <c r="AE41" s="64">
        <f t="shared" si="8"/>
        <v>0</v>
      </c>
    </row>
    <row r="42" spans="1:31" ht="77.25" customHeight="1">
      <c r="A42" s="66" t="s">
        <v>117</v>
      </c>
      <c r="B42" s="53" t="s">
        <v>98</v>
      </c>
      <c r="C42" s="157">
        <v>1</v>
      </c>
      <c r="D42" s="7" t="s">
        <v>118</v>
      </c>
      <c r="E42" s="7" t="s">
        <v>5</v>
      </c>
      <c r="F42" s="7" t="s">
        <v>121</v>
      </c>
      <c r="G42" s="7" t="s">
        <v>119</v>
      </c>
      <c r="H42" s="12">
        <v>0.8</v>
      </c>
      <c r="I42" s="12">
        <v>0.92</v>
      </c>
      <c r="J42" s="160" t="s">
        <v>61</v>
      </c>
      <c r="K42" s="160" t="s">
        <v>62</v>
      </c>
      <c r="L42" s="160" t="s">
        <v>63</v>
      </c>
      <c r="M42" s="171">
        <f>AD46</f>
        <v>0.92</v>
      </c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3"/>
      <c r="Y42" s="41">
        <f>+AVERAGE(M42:X42)</f>
        <v>0.92</v>
      </c>
      <c r="Z42" s="39" t="s">
        <v>59</v>
      </c>
      <c r="AA42" s="156"/>
      <c r="AB42" s="156"/>
      <c r="AC42" s="156"/>
      <c r="AD42" s="158"/>
      <c r="AE42" s="62"/>
    </row>
    <row r="43" spans="1:31" ht="28.5" customHeight="1">
      <c r="A43" s="218" t="s">
        <v>51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2"/>
      <c r="Z43" s="28">
        <f aca="true" t="shared" si="9" ref="Z43:AE43">+COUNTIF(Z42,"x")</f>
        <v>1</v>
      </c>
      <c r="AA43" s="28">
        <f t="shared" si="9"/>
        <v>0</v>
      </c>
      <c r="AB43" s="28">
        <f t="shared" si="9"/>
        <v>0</v>
      </c>
      <c r="AC43" s="28">
        <f t="shared" si="9"/>
        <v>0</v>
      </c>
      <c r="AD43" s="28">
        <f t="shared" si="9"/>
        <v>0</v>
      </c>
      <c r="AE43" s="63">
        <f t="shared" si="9"/>
        <v>0</v>
      </c>
    </row>
    <row r="44" spans="1:31" ht="28.5" customHeight="1">
      <c r="A44" s="219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5"/>
      <c r="Z44" s="43">
        <f aca="true" t="shared" si="10" ref="Z44:AE44">+Z43/$C$42</f>
        <v>1</v>
      </c>
      <c r="AA44" s="43">
        <f t="shared" si="10"/>
        <v>0</v>
      </c>
      <c r="AB44" s="43">
        <f t="shared" si="10"/>
        <v>0</v>
      </c>
      <c r="AC44" s="43">
        <f t="shared" si="10"/>
        <v>0</v>
      </c>
      <c r="AD44" s="43">
        <f t="shared" si="10"/>
        <v>0</v>
      </c>
      <c r="AE44" s="64">
        <f t="shared" si="10"/>
        <v>0</v>
      </c>
    </row>
    <row r="45" spans="1:31" ht="33.75" customHeight="1">
      <c r="A45" s="168" t="s">
        <v>52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70"/>
      <c r="Z45" s="29">
        <f aca="true" t="shared" si="11" ref="Z45:AE45">+(Z12+Z20+Z27+Z34+Z40)</f>
        <v>23</v>
      </c>
      <c r="AA45" s="29">
        <f t="shared" si="11"/>
        <v>2</v>
      </c>
      <c r="AB45" s="29">
        <f t="shared" si="11"/>
        <v>0</v>
      </c>
      <c r="AC45" s="29">
        <f t="shared" si="11"/>
        <v>0</v>
      </c>
      <c r="AD45" s="29">
        <f>+(AD12+AD20+AD27+AD34+AD40)</f>
        <v>23</v>
      </c>
      <c r="AE45" s="67">
        <f t="shared" si="11"/>
        <v>2</v>
      </c>
    </row>
    <row r="46" spans="1:31" ht="20.25">
      <c r="A46" s="59"/>
      <c r="B46" s="18"/>
      <c r="C46" s="18"/>
      <c r="D46" s="19"/>
      <c r="E46" s="18"/>
      <c r="F46" s="18"/>
      <c r="G46" s="159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2" t="s">
        <v>53</v>
      </c>
      <c r="T46" s="202"/>
      <c r="U46" s="202"/>
      <c r="V46" s="202"/>
      <c r="W46" s="202"/>
      <c r="X46" s="202"/>
      <c r="Y46" s="202"/>
      <c r="Z46" s="202">
        <f>SUM(Z45:AC45)</f>
        <v>25</v>
      </c>
      <c r="AA46" s="202"/>
      <c r="AB46" s="202"/>
      <c r="AC46" s="135"/>
      <c r="AD46" s="68">
        <f>AD45/(AD45+AE45)</f>
        <v>0.92</v>
      </c>
      <c r="AE46" s="69">
        <f>+AE45/(AD45+AE45)</f>
        <v>0.08</v>
      </c>
    </row>
    <row r="47" spans="1:31" ht="15" thickBot="1">
      <c r="A47" s="70"/>
      <c r="B47" s="71"/>
      <c r="C47" s="71"/>
      <c r="D47" s="72"/>
      <c r="E47" s="71"/>
      <c r="F47" s="71"/>
      <c r="G47" s="73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4"/>
      <c r="AA47" s="74"/>
      <c r="AB47" s="74"/>
      <c r="AC47" s="74"/>
      <c r="AD47" s="71"/>
      <c r="AE47" s="75"/>
    </row>
  </sheetData>
  <sheetProtection/>
  <mergeCells count="90">
    <mergeCell ref="A1:A3"/>
    <mergeCell ref="B1:G3"/>
    <mergeCell ref="H1:AA3"/>
    <mergeCell ref="AB1:AE1"/>
    <mergeCell ref="AB2:AE2"/>
    <mergeCell ref="AB3:AE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L5"/>
    <mergeCell ref="M5:X5"/>
    <mergeCell ref="Y5:Y6"/>
    <mergeCell ref="Z5:AC5"/>
    <mergeCell ref="AD5:AE5"/>
    <mergeCell ref="A7:A11"/>
    <mergeCell ref="M7:R7"/>
    <mergeCell ref="S7:X7"/>
    <mergeCell ref="M8:X8"/>
    <mergeCell ref="B9:B11"/>
    <mergeCell ref="M9:X9"/>
    <mergeCell ref="M10:X10"/>
    <mergeCell ref="M11:X11"/>
    <mergeCell ref="A12:A13"/>
    <mergeCell ref="B12:Y13"/>
    <mergeCell ref="A14:A19"/>
    <mergeCell ref="B14:B19"/>
    <mergeCell ref="M14:O14"/>
    <mergeCell ref="P14:R14"/>
    <mergeCell ref="S14:U14"/>
    <mergeCell ref="V14:X14"/>
    <mergeCell ref="M15:R15"/>
    <mergeCell ref="S15:X15"/>
    <mergeCell ref="M16:O16"/>
    <mergeCell ref="P16:R16"/>
    <mergeCell ref="S16:U16"/>
    <mergeCell ref="V16:X16"/>
    <mergeCell ref="M17:X17"/>
    <mergeCell ref="M18:X18"/>
    <mergeCell ref="M19:X19"/>
    <mergeCell ref="A20:A21"/>
    <mergeCell ref="B20:Y21"/>
    <mergeCell ref="A22:A26"/>
    <mergeCell ref="B22:B26"/>
    <mergeCell ref="M22:O22"/>
    <mergeCell ref="P22:R22"/>
    <mergeCell ref="S22:U22"/>
    <mergeCell ref="V22:X22"/>
    <mergeCell ref="M23:O23"/>
    <mergeCell ref="P23:R23"/>
    <mergeCell ref="S23:U23"/>
    <mergeCell ref="V23:X23"/>
    <mergeCell ref="M24:X24"/>
    <mergeCell ref="M25:R25"/>
    <mergeCell ref="S25:X25"/>
    <mergeCell ref="M26:R26"/>
    <mergeCell ref="S26:X26"/>
    <mergeCell ref="A27:A28"/>
    <mergeCell ref="B27:Y28"/>
    <mergeCell ref="A29:A33"/>
    <mergeCell ref="B29:B33"/>
    <mergeCell ref="M29:X29"/>
    <mergeCell ref="M30:R30"/>
    <mergeCell ref="S30:X30"/>
    <mergeCell ref="M31:X31"/>
    <mergeCell ref="M32:X32"/>
    <mergeCell ref="M33:R33"/>
    <mergeCell ref="S33:X33"/>
    <mergeCell ref="A34:Y35"/>
    <mergeCell ref="A36:A39"/>
    <mergeCell ref="B36:B39"/>
    <mergeCell ref="M36:R36"/>
    <mergeCell ref="S36:X36"/>
    <mergeCell ref="M37:R37"/>
    <mergeCell ref="S37:X37"/>
    <mergeCell ref="M38:R38"/>
    <mergeCell ref="S38:X38"/>
    <mergeCell ref="M39:R39"/>
    <mergeCell ref="S39:X39"/>
    <mergeCell ref="A40:Y41"/>
    <mergeCell ref="M42:X42"/>
    <mergeCell ref="A43:Y44"/>
    <mergeCell ref="A45:Y45"/>
    <mergeCell ref="S46:Y46"/>
    <mergeCell ref="Z46:AB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rowBreaks count="3" manualBreakCount="3">
    <brk id="25" max="255" man="1"/>
    <brk id="38" max="255" man="1"/>
    <brk id="81" max="31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COMPAÑIA DE JESUS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COMUNIDAD SAN JOSE</dc:creator>
  <cp:keywords/>
  <dc:description/>
  <cp:lastModifiedBy>SECRECTORIA</cp:lastModifiedBy>
  <cp:lastPrinted>2022-12-17T14:43:10Z</cp:lastPrinted>
  <dcterms:created xsi:type="dcterms:W3CDTF">2005-10-04T13:41:23Z</dcterms:created>
  <dcterms:modified xsi:type="dcterms:W3CDTF">2022-12-17T15:41:24Z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